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jac/MJ/LIF81/docs/"/>
    </mc:Choice>
  </mc:AlternateContent>
  <xr:revisionPtr revIDLastSave="0" documentId="13_ncr:1_{7C3E7B90-FC35-D54F-BBD8-9237D8C6DA1D}" xr6:coauthVersionLast="45" xr6:coauthVersionMax="45" xr10:uidLastSave="{00000000-0000-0000-0000-000000000000}"/>
  <bookViews>
    <workbookView xWindow="0" yWindow="500" windowWidth="35840" windowHeight="21900" xr2:uid="{00000000-000D-0000-FFFF-FFFF00000000}"/>
  </bookViews>
  <sheets>
    <sheet name="смета по расходам" sheetId="6" r:id="rId1"/>
    <sheet name="персонал" sheetId="4" r:id="rId2"/>
    <sheet name="Текущий ремонт Работа 1,2,3" sheetId="5" r:id="rId3"/>
  </sheets>
  <definedNames>
    <definedName name="_xlnm.Print_Area" localSheetId="0">'смета по расходам'!$A$1:$G$46</definedName>
  </definedNames>
  <calcPr calcId="191029"/>
</workbook>
</file>

<file path=xl/calcChain.xml><?xml version="1.0" encoding="utf-8"?>
<calcChain xmlns="http://schemas.openxmlformats.org/spreadsheetml/2006/main">
  <c r="E28" i="6" l="1"/>
  <c r="G28" i="6"/>
  <c r="E21" i="6"/>
  <c r="F22" i="6"/>
  <c r="F16" i="6"/>
  <c r="G21" i="6"/>
  <c r="F39" i="6" l="1"/>
  <c r="E18" i="6" l="1"/>
  <c r="G14" i="6"/>
  <c r="G12" i="6"/>
  <c r="G13" i="6"/>
  <c r="E39" i="6" l="1"/>
  <c r="F47" i="6" l="1"/>
  <c r="E47" i="6" s="1"/>
  <c r="E27" i="6"/>
  <c r="G27" i="6"/>
  <c r="E25" i="6"/>
  <c r="C8" i="6"/>
  <c r="G18" i="6" s="1"/>
  <c r="G47" i="6" l="1"/>
  <c r="G46" i="6"/>
  <c r="E46" i="6"/>
  <c r="E45" i="6" s="1"/>
  <c r="F45" i="6"/>
  <c r="G44" i="6"/>
  <c r="G39" i="6"/>
  <c r="G37" i="6"/>
  <c r="E37" i="6"/>
  <c r="G36" i="6"/>
  <c r="E36" i="6"/>
  <c r="G35" i="6"/>
  <c r="E35" i="6"/>
  <c r="G34" i="6"/>
  <c r="E34" i="6"/>
  <c r="G33" i="6"/>
  <c r="E33" i="6"/>
  <c r="G32" i="6"/>
  <c r="E32" i="6"/>
  <c r="G31" i="6"/>
  <c r="E31" i="6"/>
  <c r="G26" i="6"/>
  <c r="E26" i="6"/>
  <c r="G25" i="6"/>
  <c r="G24" i="6"/>
  <c r="E24" i="6"/>
  <c r="G23" i="6"/>
  <c r="E23" i="6"/>
  <c r="G19" i="6"/>
  <c r="E19" i="6"/>
  <c r="E16" i="6" s="1"/>
  <c r="G17" i="6"/>
  <c r="E17" i="6"/>
  <c r="E14" i="6"/>
  <c r="E13" i="6"/>
  <c r="E12" i="6"/>
  <c r="F11" i="6"/>
  <c r="G16" i="6" l="1"/>
  <c r="G22" i="6"/>
  <c r="E22" i="6"/>
  <c r="G45" i="6"/>
  <c r="E11" i="6"/>
  <c r="G11" i="6"/>
  <c r="G43" i="6"/>
  <c r="C19" i="4"/>
  <c r="D19" i="4" l="1"/>
  <c r="E17" i="5" l="1"/>
  <c r="E27" i="5"/>
  <c r="E28" i="5"/>
  <c r="E29" i="5"/>
  <c r="E31" i="5" s="1"/>
  <c r="E26" i="5"/>
  <c r="E25" i="5"/>
  <c r="E18" i="5"/>
  <c r="E16" i="5"/>
  <c r="E15" i="5"/>
  <c r="E8" i="5"/>
  <c r="E7" i="5"/>
  <c r="F6" i="4"/>
  <c r="G6" i="4" s="1"/>
  <c r="F7" i="4"/>
  <c r="G7" i="4" s="1"/>
  <c r="F8" i="4"/>
  <c r="G8" i="4" s="1"/>
  <c r="F9" i="4"/>
  <c r="F10" i="4"/>
  <c r="G10" i="4" s="1"/>
  <c r="F11" i="4"/>
  <c r="G11" i="4" s="1"/>
  <c r="F12" i="4"/>
  <c r="G12" i="4" s="1"/>
  <c r="F13" i="4"/>
  <c r="G13" i="4" s="1"/>
  <c r="F14" i="4"/>
  <c r="G14" i="4" s="1"/>
  <c r="F5" i="4"/>
  <c r="G5" i="4" s="1"/>
  <c r="G9" i="4" l="1"/>
  <c r="E20" i="5"/>
  <c r="E10" i="5"/>
  <c r="F18" i="4"/>
  <c r="G18" i="4" s="1"/>
  <c r="F19" i="4" l="1"/>
  <c r="G19" i="4"/>
  <c r="F30" i="6" s="1"/>
  <c r="E19" i="4"/>
  <c r="F29" i="6" l="1"/>
  <c r="E30" i="6"/>
  <c r="E29" i="6" s="1"/>
  <c r="G30" i="6"/>
  <c r="G29" i="6" s="1"/>
  <c r="E41" i="6" l="1"/>
  <c r="G42" i="6"/>
  <c r="G41" i="6" s="1"/>
  <c r="G10" i="6" s="1"/>
  <c r="F41" i="6"/>
  <c r="F10" i="6" l="1"/>
  <c r="E10" i="6" s="1"/>
  <c r="G4" i="6"/>
</calcChain>
</file>

<file path=xl/sharedStrings.xml><?xml version="1.0" encoding="utf-8"?>
<sst xmlns="http://schemas.openxmlformats.org/spreadsheetml/2006/main" count="154" uniqueCount="134">
  <si>
    <t>№</t>
  </si>
  <si>
    <t xml:space="preserve">                                           СМЕТА РАСХОДОВ по управлению и эксплуатации</t>
  </si>
  <si>
    <t>п/п</t>
  </si>
  <si>
    <t>Натуральные показатели</t>
  </si>
  <si>
    <t>Кол-во, кв.м.</t>
  </si>
  <si>
    <t>Кол-во, ед.</t>
  </si>
  <si>
    <t>1.</t>
  </si>
  <si>
    <t>2.</t>
  </si>
  <si>
    <t>3.</t>
  </si>
  <si>
    <t>Итого</t>
  </si>
  <si>
    <t xml:space="preserve">Статьи расхода </t>
  </si>
  <si>
    <t>Примеча-ния</t>
  </si>
  <si>
    <t>Доп.информация</t>
  </si>
  <si>
    <t>Затраты руб/ год</t>
  </si>
  <si>
    <t>Затраты в мес/ жилье и нежилье</t>
  </si>
  <si>
    <t xml:space="preserve"> Затраты в мес/ жилье и нежилье на кв.м. </t>
  </si>
  <si>
    <t>I</t>
  </si>
  <si>
    <t>1.1.</t>
  </si>
  <si>
    <t>расходные материалы</t>
  </si>
  <si>
    <t>1.2.</t>
  </si>
  <si>
    <t>инструменты и приспособления</t>
  </si>
  <si>
    <t>1.3.</t>
  </si>
  <si>
    <t>электролампы</t>
  </si>
  <si>
    <t>Техническое обслуживание</t>
  </si>
  <si>
    <t>2.1.</t>
  </si>
  <si>
    <t>система пожарной сигнализации</t>
  </si>
  <si>
    <t>2.2.</t>
  </si>
  <si>
    <t>Договор</t>
  </si>
  <si>
    <t>3.1.</t>
  </si>
  <si>
    <t>оборудование и материалы для внутр.пом.</t>
  </si>
  <si>
    <t>3.2.</t>
  </si>
  <si>
    <t>оборудование и материалы для придом.тер.</t>
  </si>
  <si>
    <t>3.3.</t>
  </si>
  <si>
    <t>уборка дорог и вывоз снега</t>
  </si>
  <si>
    <t>зима 6 месяцев</t>
  </si>
  <si>
    <t>3.4.</t>
  </si>
  <si>
    <t>4.</t>
  </si>
  <si>
    <t>З/плата и административные расходы</t>
  </si>
  <si>
    <t>4.1.</t>
  </si>
  <si>
    <t>управлен. и обслуж. персонал</t>
  </si>
  <si>
    <t>Таблица 1</t>
  </si>
  <si>
    <t>4.2.</t>
  </si>
  <si>
    <t>канцелярские принадлежности</t>
  </si>
  <si>
    <t>4.3.</t>
  </si>
  <si>
    <t>транспортные расходы</t>
  </si>
  <si>
    <t>4.4.</t>
  </si>
  <si>
    <t>аттестация персонала</t>
  </si>
  <si>
    <t>4.5.</t>
  </si>
  <si>
    <t>4.6.</t>
  </si>
  <si>
    <t>благоустройство территории</t>
  </si>
  <si>
    <t>План</t>
  </si>
  <si>
    <t>4.7.</t>
  </si>
  <si>
    <t>4.8.</t>
  </si>
  <si>
    <t>спецодежда и средства защиты</t>
  </si>
  <si>
    <t>непредвиденные расходы</t>
  </si>
  <si>
    <t>5.</t>
  </si>
  <si>
    <t>Обслуживание лифтов</t>
  </si>
  <si>
    <t>7.</t>
  </si>
  <si>
    <t>Текущий ремонт</t>
  </si>
  <si>
    <t>Итого:</t>
  </si>
  <si>
    <t>Кол-во едениц</t>
  </si>
  <si>
    <t>Налоги</t>
  </si>
  <si>
    <t>Сумма/мес</t>
  </si>
  <si>
    <t>Бухгалтер</t>
  </si>
  <si>
    <t>ремонт оборудования, поверка оборудования, замеры</t>
  </si>
  <si>
    <t>Примечание (объем часов работы, иные условия)</t>
  </si>
  <si>
    <t>Персонал</t>
  </si>
  <si>
    <t>Размер заработной платы 
(на руки)</t>
  </si>
  <si>
    <t>Годовая премия 
(на руки)*</t>
  </si>
  <si>
    <t>7.1.</t>
  </si>
  <si>
    <t>7.2.</t>
  </si>
  <si>
    <t>Уборщицы</t>
  </si>
  <si>
    <t>Электрики</t>
  </si>
  <si>
    <t>Гл.Электрик</t>
  </si>
  <si>
    <t>Сантехники</t>
  </si>
  <si>
    <t>Гл.Сантехник</t>
  </si>
  <si>
    <t>Сварщики</t>
  </si>
  <si>
    <t>Гл.Инженер</t>
  </si>
  <si>
    <t>Диспечер</t>
  </si>
  <si>
    <t>круглосуточно</t>
  </si>
  <si>
    <t>24 часа в сутки</t>
  </si>
  <si>
    <t>ежедневно без выходных</t>
  </si>
  <si>
    <t xml:space="preserve">Работа 1 </t>
  </si>
  <si>
    <t>цена</t>
  </si>
  <si>
    <t>шт.</t>
  </si>
  <si>
    <t>Краска основа 5-10л + коллер</t>
  </si>
  <si>
    <t>Сумма</t>
  </si>
  <si>
    <t>Кисточки, валики, перчатки и т.п.</t>
  </si>
  <si>
    <t>Итого в год</t>
  </si>
  <si>
    <t>покраска подъездов фасадная часть (внутреняя по необходимости)</t>
  </si>
  <si>
    <t>подготовка к осенне-зимнему периоду</t>
  </si>
  <si>
    <t>Проверка манометров</t>
  </si>
  <si>
    <t>Прокладки разных диаметров</t>
  </si>
  <si>
    <t>Работа 2</t>
  </si>
  <si>
    <t>Работа 2 (подготовка к осенне-зимнему периоду)</t>
  </si>
  <si>
    <t>дезинфекция и дератизация</t>
  </si>
  <si>
    <t>Работа 3</t>
  </si>
  <si>
    <t>Расходные материалы при возникновении аварийных работ</t>
  </si>
  <si>
    <t>Запорная арматура(вентеля),фланцы</t>
  </si>
  <si>
    <t>Повысительные насосы</t>
  </si>
  <si>
    <t>Фильтры</t>
  </si>
  <si>
    <t>Трубы разных диаметров</t>
  </si>
  <si>
    <t>Теплоизоляция труб</t>
  </si>
  <si>
    <t>Обслуживание здания (Содержание и тек. ремонт)</t>
  </si>
  <si>
    <t>тариф</t>
  </si>
  <si>
    <t>с 8-20 кроме выходных дней</t>
  </si>
  <si>
    <t>Работа ремонт корридоров, подъездов, пожарных лестниц 1 раз в год)</t>
  </si>
  <si>
    <t>Персонал для обслуживания смета расходов на содержание персонала</t>
  </si>
  <si>
    <t>Площадь квартир + неж.помещения</t>
  </si>
  <si>
    <t>Бух.,налоговый учет Юр.лица, сдача отчетности, ведение тех. документации</t>
  </si>
  <si>
    <t>Дворники</t>
  </si>
  <si>
    <t>2.3.</t>
  </si>
  <si>
    <t>20000/1 котельная</t>
  </si>
  <si>
    <t>6.</t>
  </si>
  <si>
    <t>6.1.</t>
  </si>
  <si>
    <t>6.2.</t>
  </si>
  <si>
    <t xml:space="preserve">Налоги </t>
  </si>
  <si>
    <t>3.5.</t>
  </si>
  <si>
    <t>3 лифта</t>
  </si>
  <si>
    <t xml:space="preserve">итп, эл/сети, </t>
  </si>
  <si>
    <t xml:space="preserve"> -</t>
  </si>
  <si>
    <t>Расходы на техническую эксплуатацию</t>
  </si>
  <si>
    <t>Расходы на содержание технических территорий</t>
  </si>
  <si>
    <t>Расходы связынные с деятельностью ТСН</t>
  </si>
  <si>
    <t>СКУД</t>
  </si>
  <si>
    <t>2.4.</t>
  </si>
  <si>
    <t>Расходы на управление ТСН - вознаграждение правлению</t>
  </si>
  <si>
    <t>благоустройство территории, озеленение территории</t>
  </si>
  <si>
    <t>Обслуживание котельных</t>
  </si>
  <si>
    <t>3.6.</t>
  </si>
  <si>
    <t>Обсуживание мусоропровода и мусорокамер</t>
  </si>
  <si>
    <t>2.5.</t>
  </si>
  <si>
    <t>Обслуживание ИТП</t>
  </si>
  <si>
    <t>Летчика Ивана Федорова д.8 корпус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</si>
</sst>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(* #,##0.00_);_(* \(#,##0.00\);_(* &quot;-&quot;??_);_(@_)"/>
    <numFmt numFmtId="166" formatCode="_(* #,##0_);_(* \(#,##0\);_(* &quot;-&quot;??_);_(@_)"/>
    <numFmt numFmtId="167" formatCode="#,##0&quot;р.&quot;"/>
    <numFmt numFmtId="168" formatCode="0.0"/>
    <numFmt numFmtId="169" formatCode="_(* #,##0.0_);_(* \(#,##0.0\);_(* &quot;-&quot;??_);_(@_)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</font>
    <font>
      <sz val="8"/>
      <name val="Times New Roman"/>
      <family val="1"/>
      <charset val="204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 val="singleAccounting"/>
      <sz val="11"/>
      <name val="Times New Roman"/>
      <family val="1"/>
      <charset val="204"/>
    </font>
    <font>
      <sz val="8"/>
      <name val="Arial"/>
      <family val="2"/>
      <charset val="204"/>
    </font>
    <font>
      <b/>
      <i/>
      <sz val="8"/>
      <name val="Times New Roman"/>
      <family val="1"/>
    </font>
    <font>
      <b/>
      <i/>
      <u val="singleAccounting"/>
      <sz val="11"/>
      <name val="Times New Roman"/>
      <family val="1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6"/>
      <name val="Times New Roman"/>
      <family val="1"/>
      <charset val="204"/>
    </font>
    <font>
      <sz val="8"/>
      <color rgb="FF000000"/>
      <name val="Arial Narrow"/>
      <family val="2"/>
      <charset val="204"/>
    </font>
    <font>
      <sz val="8"/>
      <color rgb="FF000000"/>
      <name val="Arial"/>
      <family val="2"/>
      <charset val="204"/>
    </font>
    <font>
      <b/>
      <i/>
      <sz val="18"/>
      <name val="Times New Roman"/>
      <family val="1"/>
    </font>
    <font>
      <sz val="14"/>
      <name val="Times New Roman"/>
      <family val="1"/>
      <charset val="204"/>
    </font>
    <font>
      <b/>
      <i/>
      <u val="singleAccounting"/>
      <sz val="10"/>
      <name val="Times New Roman"/>
      <family val="1"/>
    </font>
    <font>
      <sz val="8"/>
      <color rgb="FF0000FF"/>
      <name val="Times New Roman"/>
      <family val="1"/>
      <charset val="204"/>
    </font>
    <font>
      <sz val="8"/>
      <color theme="1"/>
      <name val="Times New Roman"/>
      <family val="1"/>
    </font>
    <font>
      <i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3" fillId="0" borderId="0">
      <alignment horizontal="left" vertical="center"/>
    </xf>
    <xf numFmtId="0" fontId="34" fillId="0" borderId="0">
      <alignment horizontal="right" vertical="center"/>
    </xf>
  </cellStyleXfs>
  <cellXfs count="236">
    <xf numFmtId="0" fontId="0" fillId="0" borderId="0" xfId="0"/>
    <xf numFmtId="0" fontId="0" fillId="0" borderId="1" xfId="0" applyBorder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15" fillId="0" borderId="0" xfId="0" applyFont="1" applyBorder="1"/>
    <xf numFmtId="165" fontId="2" fillId="0" borderId="0" xfId="1" applyNumberFormat="1" applyFont="1" applyAlignment="1"/>
    <xf numFmtId="1" fontId="2" fillId="0" borderId="0" xfId="0" applyNumberFormat="1" applyFont="1" applyBorder="1"/>
    <xf numFmtId="0" fontId="2" fillId="0" borderId="0" xfId="0" applyFont="1" applyBorder="1"/>
    <xf numFmtId="1" fontId="2" fillId="0" borderId="0" xfId="0" applyNumberFormat="1" applyFont="1" applyBorder="1" applyAlignment="1"/>
    <xf numFmtId="0" fontId="0" fillId="0" borderId="0" xfId="0" applyAlignment="1"/>
    <xf numFmtId="0" fontId="2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2" fillId="0" borderId="0" xfId="0" applyNumberFormat="1" applyFont="1" applyBorder="1" applyAlignment="1">
      <alignment horizontal="right"/>
    </xf>
    <xf numFmtId="1" fontId="5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" xfId="0" applyFont="1" applyBorder="1" applyAlignment="1">
      <alignment vertical="center"/>
    </xf>
    <xf numFmtId="168" fontId="27" fillId="0" borderId="1" xfId="0" applyNumberFormat="1" applyFont="1" applyBorder="1" applyAlignment="1">
      <alignment horizontal="center" vertical="center"/>
    </xf>
    <xf numFmtId="167" fontId="5" fillId="0" borderId="1" xfId="1" applyNumberFormat="1" applyFont="1" applyFill="1" applyBorder="1" applyAlignment="1">
      <alignment vertical="center"/>
    </xf>
    <xf numFmtId="166" fontId="26" fillId="0" borderId="1" xfId="1" applyNumberFormat="1" applyFont="1" applyBorder="1"/>
    <xf numFmtId="0" fontId="26" fillId="0" borderId="0" xfId="0" applyFont="1" applyBorder="1"/>
    <xf numFmtId="166" fontId="26" fillId="0" borderId="0" xfId="1" applyNumberFormat="1" applyFont="1" applyBorder="1"/>
    <xf numFmtId="166" fontId="26" fillId="0" borderId="0" xfId="1" applyNumberFormat="1" applyFont="1" applyFill="1" applyBorder="1"/>
    <xf numFmtId="167" fontId="5" fillId="0" borderId="1" xfId="1" applyNumberFormat="1" applyFont="1" applyBorder="1" applyAlignment="1">
      <alignment vertical="center"/>
    </xf>
    <xf numFmtId="166" fontId="2" fillId="0" borderId="0" xfId="1" applyNumberFormat="1" applyFont="1" applyBorder="1"/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/>
    <xf numFmtId="0" fontId="31" fillId="0" borderId="0" xfId="0" applyFont="1" applyBorder="1"/>
    <xf numFmtId="166" fontId="8" fillId="0" borderId="0" xfId="1" applyNumberFormat="1" applyFont="1" applyBorder="1"/>
    <xf numFmtId="166" fontId="3" fillId="0" borderId="0" xfId="1" applyNumberFormat="1" applyFont="1" applyBorder="1"/>
    <xf numFmtId="0" fontId="2" fillId="0" borderId="0" xfId="0" applyFont="1" applyAlignment="1">
      <alignment wrapText="1"/>
    </xf>
    <xf numFmtId="165" fontId="2" fillId="0" borderId="0" xfId="1" applyNumberFormat="1" applyFont="1" applyFill="1" applyAlignment="1"/>
    <xf numFmtId="165" fontId="5" fillId="0" borderId="0" xfId="1" applyNumberFormat="1" applyFont="1" applyAlignment="1"/>
    <xf numFmtId="166" fontId="2" fillId="0" borderId="0" xfId="0" applyNumberFormat="1" applyFont="1"/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/>
    <xf numFmtId="0" fontId="31" fillId="3" borderId="13" xfId="0" applyFont="1" applyFill="1" applyBorder="1"/>
    <xf numFmtId="169" fontId="31" fillId="3" borderId="13" xfId="1" applyNumberFormat="1" applyFont="1" applyFill="1" applyBorder="1" applyAlignment="1">
      <alignment horizontal="right"/>
    </xf>
    <xf numFmtId="166" fontId="31" fillId="3" borderId="13" xfId="1" applyNumberFormat="1" applyFont="1" applyFill="1" applyBorder="1" applyAlignment="1"/>
    <xf numFmtId="166" fontId="31" fillId="3" borderId="13" xfId="1" applyNumberFormat="1" applyFont="1" applyFill="1" applyBorder="1"/>
    <xf numFmtId="166" fontId="27" fillId="3" borderId="13" xfId="1" applyNumberFormat="1" applyFont="1" applyFill="1" applyBorder="1"/>
    <xf numFmtId="166" fontId="27" fillId="0" borderId="1" xfId="1" applyNumberFormat="1" applyFont="1" applyBorder="1"/>
    <xf numFmtId="14" fontId="35" fillId="0" borderId="0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/>
    <xf numFmtId="14" fontId="26" fillId="4" borderId="8" xfId="0" applyNumberFormat="1" applyFont="1" applyFill="1" applyBorder="1" applyAlignment="1">
      <alignment wrapText="1"/>
    </xf>
    <xf numFmtId="14" fontId="26" fillId="5" borderId="8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/>
    </xf>
    <xf numFmtId="1" fontId="31" fillId="3" borderId="13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left" wrapText="1"/>
    </xf>
    <xf numFmtId="0" fontId="0" fillId="4" borderId="1" xfId="0" applyFill="1" applyBorder="1"/>
    <xf numFmtId="0" fontId="0" fillId="4" borderId="0" xfId="0" applyFill="1"/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1" fontId="5" fillId="0" borderId="0" xfId="0" applyNumberFormat="1" applyFont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" fontId="2" fillId="0" borderId="0" xfId="0" applyNumberFormat="1" applyFont="1" applyFill="1" applyAlignment="1">
      <alignment wrapText="1"/>
    </xf>
    <xf numFmtId="1" fontId="2" fillId="0" borderId="8" xfId="0" applyNumberFormat="1" applyFont="1" applyFill="1" applyBorder="1" applyAlignment="1">
      <alignment wrapText="1"/>
    </xf>
    <xf numFmtId="165" fontId="2" fillId="0" borderId="15" xfId="1" applyNumberFormat="1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wrapText="1"/>
    </xf>
    <xf numFmtId="1" fontId="9" fillId="0" borderId="4" xfId="0" applyNumberFormat="1" applyFont="1" applyFill="1" applyBorder="1" applyAlignment="1">
      <alignment horizontal="center" wrapText="1"/>
    </xf>
    <xf numFmtId="1" fontId="36" fillId="0" borderId="0" xfId="0" applyNumberFormat="1" applyFont="1" applyFill="1" applyAlignment="1">
      <alignment wrapText="1"/>
    </xf>
    <xf numFmtId="165" fontId="2" fillId="0" borderId="0" xfId="1" applyNumberFormat="1" applyFont="1" applyFill="1" applyAlignment="1">
      <alignment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wrapText="1"/>
    </xf>
    <xf numFmtId="1" fontId="10" fillId="0" borderId="7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1" fontId="14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horizontal="left" wrapText="1"/>
    </xf>
    <xf numFmtId="166" fontId="14" fillId="0" borderId="1" xfId="1" applyNumberFormat="1" applyFont="1" applyFill="1" applyBorder="1" applyAlignment="1">
      <alignment horizontal="right" wrapText="1"/>
    </xf>
    <xf numFmtId="2" fontId="16" fillId="4" borderId="1" xfId="1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166" fontId="15" fillId="0" borderId="1" xfId="1" applyNumberFormat="1" applyFont="1" applyFill="1" applyBorder="1" applyAlignment="1">
      <alignment horizontal="right" wrapText="1"/>
    </xf>
    <xf numFmtId="165" fontId="15" fillId="0" borderId="1" xfId="1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66" fontId="15" fillId="0" borderId="1" xfId="1" applyNumberFormat="1" applyFont="1" applyFill="1" applyBorder="1" applyAlignment="1">
      <alignment vertical="center" wrapText="1"/>
    </xf>
    <xf numFmtId="165" fontId="15" fillId="0" borderId="1" xfId="1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166" fontId="13" fillId="0" borderId="1" xfId="1" applyNumberFormat="1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wrapText="1"/>
    </xf>
    <xf numFmtId="3" fontId="22" fillId="0" borderId="1" xfId="0" applyNumberFormat="1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1" fontId="9" fillId="0" borderId="1" xfId="0" applyNumberFormat="1" applyFont="1" applyFill="1" applyBorder="1" applyAlignment="1">
      <alignment wrapText="1"/>
    </xf>
    <xf numFmtId="165" fontId="14" fillId="0" borderId="1" xfId="1" applyNumberFormat="1" applyFont="1" applyFill="1" applyBorder="1" applyAlignment="1">
      <alignment horizontal="right" wrapText="1"/>
    </xf>
    <xf numFmtId="166" fontId="15" fillId="0" borderId="1" xfId="1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wrapText="1"/>
    </xf>
    <xf numFmtId="14" fontId="23" fillId="0" borderId="1" xfId="0" applyNumberFormat="1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65" fontId="2" fillId="0" borderId="0" xfId="1" applyNumberFormat="1" applyFont="1" applyAlignment="1">
      <alignment horizontal="center" wrapText="1"/>
    </xf>
    <xf numFmtId="1" fontId="2" fillId="0" borderId="0" xfId="0" applyNumberFormat="1" applyFont="1" applyAlignment="1">
      <alignment wrapText="1"/>
    </xf>
    <xf numFmtId="165" fontId="2" fillId="0" borderId="0" xfId="1" applyNumberFormat="1" applyFont="1" applyAlignment="1">
      <alignment wrapText="1"/>
    </xf>
    <xf numFmtId="165" fontId="2" fillId="0" borderId="0" xfId="1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165" fontId="12" fillId="0" borderId="0" xfId="1" applyNumberFormat="1" applyFont="1" applyAlignment="1">
      <alignment horizontal="center" wrapText="1"/>
    </xf>
    <xf numFmtId="165" fontId="12" fillId="0" borderId="0" xfId="1" applyNumberFormat="1" applyFont="1" applyFill="1" applyAlignment="1">
      <alignment wrapText="1"/>
    </xf>
    <xf numFmtId="0" fontId="12" fillId="0" borderId="0" xfId="0" applyFont="1" applyAlignment="1">
      <alignment wrapText="1"/>
    </xf>
    <xf numFmtId="1" fontId="5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165" fontId="2" fillId="0" borderId="0" xfId="1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65" fontId="12" fillId="0" borderId="0" xfId="1" applyNumberFormat="1" applyFont="1" applyFill="1" applyBorder="1" applyAlignment="1">
      <alignment wrapText="1"/>
    </xf>
    <xf numFmtId="0" fontId="20" fillId="0" borderId="0" xfId="0" applyFont="1" applyBorder="1" applyAlignment="1">
      <alignment horizontal="center" wrapText="1"/>
    </xf>
    <xf numFmtId="9" fontId="25" fillId="0" borderId="0" xfId="0" applyNumberFormat="1" applyFont="1" applyFill="1" applyBorder="1" applyAlignment="1">
      <alignment horizontal="center" wrapText="1"/>
    </xf>
    <xf numFmtId="9" fontId="25" fillId="0" borderId="0" xfId="0" applyNumberFormat="1" applyFont="1" applyBorder="1" applyAlignment="1">
      <alignment horizontal="center" wrapText="1"/>
    </xf>
    <xf numFmtId="165" fontId="25" fillId="0" borderId="0" xfId="1" applyNumberFormat="1" applyFont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65" fontId="2" fillId="0" borderId="0" xfId="1" applyNumberFormat="1" applyFont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165" fontId="18" fillId="0" borderId="0" xfId="1" applyNumberFormat="1" applyFont="1" applyBorder="1" applyAlignment="1">
      <alignment horizontal="right" wrapText="1"/>
    </xf>
    <xf numFmtId="1" fontId="12" fillId="0" borderId="0" xfId="0" applyNumberFormat="1" applyFont="1" applyBorder="1" applyAlignment="1">
      <alignment wrapText="1"/>
    </xf>
    <xf numFmtId="165" fontId="12" fillId="0" borderId="0" xfId="1" applyNumberFormat="1" applyFont="1" applyFill="1" applyBorder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165" fontId="25" fillId="0" borderId="0" xfId="1" applyNumberFormat="1" applyFont="1" applyBorder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Alignment="1">
      <alignment wrapText="1"/>
    </xf>
    <xf numFmtId="1" fontId="10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165" fontId="27" fillId="0" borderId="0" xfId="1" applyNumberFormat="1" applyFont="1" applyFill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65" fontId="15" fillId="0" borderId="0" xfId="1" applyNumberFormat="1" applyFont="1" applyBorder="1" applyAlignment="1">
      <alignment horizontal="right" wrapText="1"/>
    </xf>
    <xf numFmtId="0" fontId="15" fillId="0" borderId="0" xfId="0" applyFont="1" applyAlignment="1">
      <alignment wrapText="1"/>
    </xf>
    <xf numFmtId="0" fontId="28" fillId="0" borderId="0" xfId="0" applyFont="1" applyBorder="1" applyAlignment="1">
      <alignment horizontal="center" wrapText="1"/>
    </xf>
    <xf numFmtId="1" fontId="18" fillId="0" borderId="0" xfId="0" applyNumberFormat="1" applyFont="1" applyFill="1" applyBorder="1" applyAlignment="1">
      <alignment wrapText="1"/>
    </xf>
    <xf numFmtId="1" fontId="18" fillId="0" borderId="0" xfId="0" applyNumberFormat="1" applyFont="1" applyBorder="1" applyAlignment="1">
      <alignment wrapText="1"/>
    </xf>
    <xf numFmtId="165" fontId="18" fillId="0" borderId="0" xfId="1" applyNumberFormat="1" applyFont="1" applyBorder="1" applyAlignment="1">
      <alignment wrapText="1"/>
    </xf>
    <xf numFmtId="165" fontId="12" fillId="0" borderId="0" xfId="1" applyNumberFormat="1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1" fontId="29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39" fillId="0" borderId="0" xfId="0" applyFont="1"/>
    <xf numFmtId="1" fontId="15" fillId="0" borderId="8" xfId="0" applyNumberFormat="1" applyFont="1" applyFill="1" applyBorder="1" applyAlignment="1">
      <alignment wrapText="1"/>
    </xf>
    <xf numFmtId="0" fontId="39" fillId="0" borderId="1" xfId="0" applyFont="1" applyBorder="1"/>
    <xf numFmtId="0" fontId="15" fillId="0" borderId="1" xfId="0" applyFont="1" applyFill="1" applyBorder="1" applyAlignment="1">
      <alignment wrapText="1"/>
    </xf>
    <xf numFmtId="0" fontId="39" fillId="0" borderId="1" xfId="0" applyFont="1" applyBorder="1" applyAlignment="1">
      <alignment horizontal="right" vertical="center"/>
    </xf>
    <xf numFmtId="166" fontId="20" fillId="6" borderId="1" xfId="1" applyNumberFormat="1" applyFont="1" applyFill="1" applyBorder="1" applyAlignment="1">
      <alignment horizontal="right" vertical="center" wrapText="1"/>
    </xf>
    <xf numFmtId="165" fontId="21" fillId="6" borderId="1" xfId="1" applyNumberFormat="1" applyFont="1" applyFill="1" applyBorder="1" applyAlignment="1">
      <alignment horizontal="right" vertical="center" wrapText="1"/>
    </xf>
    <xf numFmtId="1" fontId="18" fillId="6" borderId="1" xfId="0" applyNumberFormat="1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6" borderId="0" xfId="0" applyFont="1" applyFill="1" applyAlignment="1">
      <alignment vertical="center" wrapText="1"/>
    </xf>
    <xf numFmtId="0" fontId="15" fillId="6" borderId="1" xfId="0" applyFont="1" applyFill="1" applyBorder="1" applyAlignment="1">
      <alignment vertical="center" wrapText="1"/>
    </xf>
    <xf numFmtId="14" fontId="18" fillId="6" borderId="1" xfId="0" applyNumberFormat="1" applyFont="1" applyFill="1" applyBorder="1" applyAlignment="1">
      <alignment horizontal="left" vertical="center" wrapText="1"/>
    </xf>
    <xf numFmtId="14" fontId="19" fillId="6" borderId="1" xfId="0" applyNumberFormat="1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6" borderId="0" xfId="0" applyFont="1" applyFill="1" applyAlignment="1">
      <alignment vertical="center" wrapText="1"/>
    </xf>
    <xf numFmtId="14" fontId="14" fillId="6" borderId="1" xfId="0" applyNumberFormat="1" applyFont="1" applyFill="1" applyBorder="1" applyAlignment="1">
      <alignment horizontal="left" vertical="center" wrapText="1"/>
    </xf>
    <xf numFmtId="9" fontId="15" fillId="0" borderId="0" xfId="0" applyNumberFormat="1" applyFont="1" applyFill="1" applyAlignment="1">
      <alignment vertical="center" wrapText="1"/>
    </xf>
    <xf numFmtId="1" fontId="14" fillId="6" borderId="1" xfId="0" applyNumberFormat="1" applyFont="1" applyFill="1" applyBorder="1" applyAlignment="1">
      <alignment vertical="center" wrapText="1"/>
    </xf>
    <xf numFmtId="14" fontId="23" fillId="6" borderId="1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166" fontId="14" fillId="6" borderId="1" xfId="1" applyNumberFormat="1" applyFont="1" applyFill="1" applyBorder="1" applyAlignment="1">
      <alignment horizontal="right" vertical="center" wrapText="1"/>
    </xf>
    <xf numFmtId="165" fontId="24" fillId="6" borderId="1" xfId="1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3" fillId="6" borderId="0" xfId="0" applyFont="1" applyFill="1" applyAlignment="1">
      <alignment vertical="center" wrapText="1"/>
    </xf>
    <xf numFmtId="14" fontId="15" fillId="6" borderId="1" xfId="0" applyNumberFormat="1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center" wrapText="1"/>
    </xf>
    <xf numFmtId="165" fontId="37" fillId="6" borderId="1" xfId="1" applyNumberFormat="1" applyFont="1" applyFill="1" applyBorder="1" applyAlignment="1">
      <alignment horizontal="right" vertical="center" wrapText="1"/>
    </xf>
    <xf numFmtId="166" fontId="40" fillId="0" borderId="1" xfId="1" applyNumberFormat="1" applyFont="1" applyFill="1" applyBorder="1" applyAlignment="1">
      <alignment horizontal="right" wrapText="1"/>
    </xf>
    <xf numFmtId="166" fontId="15" fillId="0" borderId="1" xfId="1" applyNumberFormat="1" applyFont="1" applyFill="1" applyBorder="1" applyAlignment="1">
      <alignment horizontal="right" vertical="center" wrapText="1"/>
    </xf>
    <xf numFmtId="166" fontId="38" fillId="0" borderId="1" xfId="1" applyNumberFormat="1" applyFont="1" applyFill="1" applyBorder="1" applyAlignment="1">
      <alignment horizontal="right" vertical="center" wrapText="1"/>
    </xf>
    <xf numFmtId="165" fontId="15" fillId="0" borderId="1" xfId="1" applyNumberFormat="1" applyFont="1" applyFill="1" applyBorder="1" applyAlignment="1">
      <alignment horizontal="right" vertical="center" wrapText="1"/>
    </xf>
    <xf numFmtId="2" fontId="39" fillId="0" borderId="1" xfId="0" applyNumberFormat="1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left" vertical="top" wrapText="1"/>
    </xf>
    <xf numFmtId="0" fontId="14" fillId="0" borderId="8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" fontId="13" fillId="0" borderId="2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0" fontId="0" fillId="5" borderId="14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15" xfId="0" applyFill="1" applyBorder="1" applyAlignment="1">
      <alignment horizontal="left"/>
    </xf>
  </cellXfs>
  <cellStyles count="4">
    <cellStyle name="Обычный" xfId="0" builtinId="0"/>
    <cellStyle name="Финансовый" xfId="1" builtinId="3"/>
    <cellStyle name="S10" xfId="3" xr:uid="{00000000-0005-0000-0000-000000000000}"/>
    <cellStyle name="S11" xfId="2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B17-5268-B742-AFDA-AD7E72C66AE1}">
  <dimension ref="A1:AR248"/>
  <sheetViews>
    <sheetView tabSelected="1" zoomScaleNormal="89" zoomScalePageLayoutView="200" workbookViewId="0">
      <selection activeCell="J9" sqref="J9"/>
    </sheetView>
  </sheetViews>
  <sheetFormatPr baseColWidth="10" defaultColWidth="9.1640625" defaultRowHeight="13" x14ac:dyDescent="0.15"/>
  <cols>
    <col min="1" max="1" width="5.6640625" style="36" bestFit="1" customWidth="1"/>
    <col min="2" max="2" width="32.33203125" style="36" customWidth="1"/>
    <col min="3" max="3" width="12" style="129" customWidth="1"/>
    <col min="4" max="4" width="16.1640625" style="129" customWidth="1"/>
    <col min="5" max="5" width="12" style="73" bestFit="1" customWidth="1"/>
    <col min="6" max="6" width="10.33203125" style="126" bestFit="1" customWidth="1"/>
    <col min="7" max="7" width="11.5" style="127" customWidth="1"/>
    <col min="8" max="8" width="9.33203125" style="69" customWidth="1"/>
    <col min="9" max="44" width="9.1640625" style="69"/>
    <col min="45" max="16384" width="9.1640625" style="36"/>
  </cols>
  <sheetData>
    <row r="1" spans="1:44" s="68" customFormat="1" ht="18" x14ac:dyDescent="0.2">
      <c r="A1" s="222" t="s">
        <v>1</v>
      </c>
      <c r="B1" s="222"/>
      <c r="C1" s="222"/>
      <c r="D1" s="222"/>
      <c r="E1" s="222"/>
      <c r="F1" s="222"/>
      <c r="G1" s="222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</row>
    <row r="2" spans="1:44" ht="16" x14ac:dyDescent="0.15">
      <c r="A2" s="223"/>
      <c r="B2" s="223"/>
      <c r="C2" s="223"/>
      <c r="D2" s="223"/>
      <c r="E2" s="223"/>
      <c r="F2" s="223"/>
      <c r="G2" s="223"/>
    </row>
    <row r="3" spans="1:44" ht="48" customHeight="1" x14ac:dyDescent="0.2">
      <c r="A3" s="70"/>
      <c r="B3" s="224" t="s">
        <v>133</v>
      </c>
      <c r="C3" s="224"/>
      <c r="D3" s="224"/>
      <c r="E3" s="224"/>
      <c r="F3" s="224"/>
      <c r="G3" s="224"/>
    </row>
    <row r="4" spans="1:44" s="69" customFormat="1" ht="15" x14ac:dyDescent="0.15">
      <c r="A4" s="71" t="s">
        <v>2</v>
      </c>
      <c r="B4" s="72" t="s">
        <v>3</v>
      </c>
      <c r="C4" s="63" t="s">
        <v>4</v>
      </c>
      <c r="D4" s="64" t="s">
        <v>5</v>
      </c>
      <c r="E4" s="73"/>
      <c r="F4" s="74" t="s">
        <v>104</v>
      </c>
      <c r="G4" s="75">
        <f>G10</f>
        <v>39.128961038961037</v>
      </c>
    </row>
    <row r="5" spans="1:44" s="69" customFormat="1" ht="18" x14ac:dyDescent="0.2">
      <c r="A5" s="76">
        <v>1</v>
      </c>
      <c r="B5" s="77" t="s">
        <v>108</v>
      </c>
      <c r="C5" s="183">
        <v>6545</v>
      </c>
      <c r="D5" s="78"/>
      <c r="E5" s="79"/>
      <c r="F5" s="73"/>
      <c r="G5" s="80"/>
    </row>
    <row r="6" spans="1:44" s="69" customFormat="1" x14ac:dyDescent="0.15">
      <c r="A6" s="81"/>
      <c r="B6" s="82"/>
      <c r="C6" s="83"/>
      <c r="D6" s="83"/>
      <c r="E6" s="73"/>
      <c r="F6" s="73"/>
      <c r="G6" s="80"/>
    </row>
    <row r="7" spans="1:44" s="69" customFormat="1" x14ac:dyDescent="0.15">
      <c r="A7" s="84"/>
      <c r="B7" s="85"/>
      <c r="C7" s="86"/>
      <c r="D7" s="83"/>
      <c r="E7" s="73"/>
      <c r="F7" s="73"/>
      <c r="G7" s="80"/>
    </row>
    <row r="8" spans="1:44" s="69" customFormat="1" x14ac:dyDescent="0.15">
      <c r="A8" s="87"/>
      <c r="B8" s="85" t="s">
        <v>9</v>
      </c>
      <c r="C8" s="88">
        <f>C5+C6</f>
        <v>6545</v>
      </c>
      <c r="D8" s="89"/>
      <c r="E8" s="73"/>
      <c r="F8" s="73"/>
      <c r="G8" s="80"/>
    </row>
    <row r="9" spans="1:44" s="92" customFormat="1" ht="56" x14ac:dyDescent="0.15">
      <c r="A9" s="90" t="s">
        <v>2</v>
      </c>
      <c r="B9" s="91" t="s">
        <v>10</v>
      </c>
      <c r="C9" s="65" t="s">
        <v>11</v>
      </c>
      <c r="D9" s="221" t="s">
        <v>12</v>
      </c>
      <c r="E9" s="5" t="s">
        <v>13</v>
      </c>
      <c r="F9" s="5" t="s">
        <v>14</v>
      </c>
      <c r="G9" s="66" t="s">
        <v>15</v>
      </c>
    </row>
    <row r="10" spans="1:44" s="97" customFormat="1" ht="29" x14ac:dyDescent="0.2">
      <c r="A10" s="93" t="s">
        <v>16</v>
      </c>
      <c r="B10" s="94" t="s">
        <v>103</v>
      </c>
      <c r="C10" s="225"/>
      <c r="D10" s="226"/>
      <c r="E10" s="95">
        <f>F10*12</f>
        <v>3073188.5999999996</v>
      </c>
      <c r="F10" s="95">
        <f>G10*C5</f>
        <v>256099.05</v>
      </c>
      <c r="G10" s="96">
        <f>G11+G16+G22+G29+G39+G41+G45</f>
        <v>39.128961038961037</v>
      </c>
    </row>
    <row r="11" spans="1:44" s="203" customFormat="1" ht="30.75" customHeight="1" x14ac:dyDescent="0.2">
      <c r="A11" s="191" t="s">
        <v>6</v>
      </c>
      <c r="B11" s="192" t="s">
        <v>121</v>
      </c>
      <c r="C11" s="201"/>
      <c r="D11" s="194"/>
      <c r="E11" s="189">
        <f>SUM(E12:E14)</f>
        <v>61068.600000000006</v>
      </c>
      <c r="F11" s="189">
        <f>SUM(F12:F15)</f>
        <v>5089.05</v>
      </c>
      <c r="G11" s="190">
        <f>SUM(G12:G14)</f>
        <v>0.77754774637127566</v>
      </c>
      <c r="H11" s="202"/>
    </row>
    <row r="12" spans="1:44" s="92" customFormat="1" ht="12" x14ac:dyDescent="0.15">
      <c r="A12" s="98" t="s">
        <v>17</v>
      </c>
      <c r="B12" s="99" t="s">
        <v>18</v>
      </c>
      <c r="C12" s="100"/>
      <c r="D12" s="59"/>
      <c r="E12" s="101">
        <f>F12*12</f>
        <v>25068.600000000002</v>
      </c>
      <c r="F12" s="101">
        <v>2089.0500000000002</v>
      </c>
      <c r="G12" s="102">
        <f>F12/C5</f>
        <v>0.31918258212375861</v>
      </c>
    </row>
    <row r="13" spans="1:44" s="92" customFormat="1" ht="12" x14ac:dyDescent="0.15">
      <c r="A13" s="98" t="s">
        <v>19</v>
      </c>
      <c r="B13" s="99" t="s">
        <v>20</v>
      </c>
      <c r="C13" s="103"/>
      <c r="D13" s="59"/>
      <c r="E13" s="101">
        <f t="shared" ref="E13:E14" si="0">F13*12</f>
        <v>18000</v>
      </c>
      <c r="F13" s="101">
        <v>1500</v>
      </c>
      <c r="G13" s="102">
        <f>F13/C5</f>
        <v>0.22918258212375858</v>
      </c>
    </row>
    <row r="14" spans="1:44" s="69" customFormat="1" x14ac:dyDescent="0.15">
      <c r="A14" s="98" t="s">
        <v>21</v>
      </c>
      <c r="B14" s="99" t="s">
        <v>22</v>
      </c>
      <c r="C14" s="103"/>
      <c r="D14" s="59"/>
      <c r="E14" s="101">
        <f t="shared" si="0"/>
        <v>18000</v>
      </c>
      <c r="F14" s="101">
        <v>1500</v>
      </c>
      <c r="G14" s="102">
        <f>F14/C5</f>
        <v>0.22918258212375858</v>
      </c>
    </row>
    <row r="15" spans="1:44" s="69" customFormat="1" x14ac:dyDescent="0.15">
      <c r="A15" s="98"/>
      <c r="B15" s="99"/>
      <c r="C15" s="103"/>
      <c r="D15" s="103"/>
      <c r="E15" s="101"/>
      <c r="F15" s="216"/>
      <c r="G15" s="102"/>
    </row>
    <row r="16" spans="1:44" s="196" customFormat="1" ht="17" x14ac:dyDescent="0.2">
      <c r="A16" s="191" t="s">
        <v>7</v>
      </c>
      <c r="B16" s="198" t="s">
        <v>23</v>
      </c>
      <c r="C16" s="199"/>
      <c r="D16" s="200"/>
      <c r="E16" s="189">
        <f>SUM(E17:E21)</f>
        <v>224400</v>
      </c>
      <c r="F16" s="189">
        <f>SUM(F17:F21)</f>
        <v>18700</v>
      </c>
      <c r="G16" s="190">
        <f>SUM(G17:G21)</f>
        <v>2.8571428571428572</v>
      </c>
      <c r="H16" s="195"/>
    </row>
    <row r="17" spans="1:25" s="104" customFormat="1" ht="12" x14ac:dyDescent="0.15">
      <c r="A17" s="98" t="s">
        <v>24</v>
      </c>
      <c r="B17" s="99" t="s">
        <v>25</v>
      </c>
      <c r="C17" s="103" t="s">
        <v>27</v>
      </c>
      <c r="D17" s="103"/>
      <c r="E17" s="101">
        <f>F17*12</f>
        <v>144000</v>
      </c>
      <c r="F17" s="101">
        <v>12000</v>
      </c>
      <c r="G17" s="102">
        <f>F17/C5</f>
        <v>1.8334606569900687</v>
      </c>
    </row>
    <row r="18" spans="1:25" s="104" customFormat="1" ht="12" x14ac:dyDescent="0.15">
      <c r="A18" s="98" t="s">
        <v>26</v>
      </c>
      <c r="B18" s="99" t="s">
        <v>124</v>
      </c>
      <c r="C18" s="103"/>
      <c r="D18" s="103"/>
      <c r="E18" s="101">
        <f>F18*12</f>
        <v>14400</v>
      </c>
      <c r="F18" s="101">
        <v>1200</v>
      </c>
      <c r="G18" s="102">
        <f>F18/C8</f>
        <v>0.18334606569900688</v>
      </c>
    </row>
    <row r="19" spans="1:25" s="69" customFormat="1" ht="10.5" customHeight="1" x14ac:dyDescent="0.15">
      <c r="A19" s="98" t="s">
        <v>111</v>
      </c>
      <c r="B19" s="105" t="s">
        <v>64</v>
      </c>
      <c r="C19" s="103" t="s">
        <v>27</v>
      </c>
      <c r="D19" s="106" t="s">
        <v>119</v>
      </c>
      <c r="E19" s="101">
        <f>12*F19</f>
        <v>54000</v>
      </c>
      <c r="F19" s="101">
        <v>4500</v>
      </c>
      <c r="G19" s="102">
        <f>F19/C5</f>
        <v>0.6875477463712758</v>
      </c>
    </row>
    <row r="20" spans="1:25" s="69" customFormat="1" ht="11.25" customHeight="1" x14ac:dyDescent="0.15">
      <c r="A20" s="98" t="s">
        <v>125</v>
      </c>
      <c r="B20" s="105" t="s">
        <v>128</v>
      </c>
      <c r="C20" s="103" t="s">
        <v>27</v>
      </c>
      <c r="D20" s="107" t="s">
        <v>112</v>
      </c>
      <c r="E20" s="101"/>
      <c r="F20" s="101" t="s">
        <v>120</v>
      </c>
      <c r="G20" s="102" t="s">
        <v>120</v>
      </c>
    </row>
    <row r="21" spans="1:25" s="69" customFormat="1" ht="11.25" customHeight="1" x14ac:dyDescent="0.15">
      <c r="A21" s="98" t="s">
        <v>131</v>
      </c>
      <c r="B21" s="105" t="s">
        <v>132</v>
      </c>
      <c r="C21" s="103"/>
      <c r="D21" s="107"/>
      <c r="E21" s="101">
        <f>F21*12</f>
        <v>12000</v>
      </c>
      <c r="F21" s="101">
        <v>1000</v>
      </c>
      <c r="G21" s="102">
        <f>F21/C5</f>
        <v>0.15278838808250572</v>
      </c>
    </row>
    <row r="22" spans="1:25" s="196" customFormat="1" ht="28" x14ac:dyDescent="0.2">
      <c r="A22" s="191" t="s">
        <v>8</v>
      </c>
      <c r="B22" s="192" t="s">
        <v>122</v>
      </c>
      <c r="C22" s="197"/>
      <c r="D22" s="194"/>
      <c r="E22" s="189">
        <f>SUM(E23:E28)</f>
        <v>288000</v>
      </c>
      <c r="F22" s="189">
        <f>SUM(F23:F28)</f>
        <v>24000</v>
      </c>
      <c r="G22" s="190">
        <f>SUM(G23:G28)</f>
        <v>3.6669213139801382</v>
      </c>
      <c r="H22" s="195"/>
    </row>
    <row r="23" spans="1:25" s="104" customFormat="1" ht="12" x14ac:dyDescent="0.15">
      <c r="A23" s="185" t="s">
        <v>28</v>
      </c>
      <c r="B23" s="99" t="s">
        <v>29</v>
      </c>
      <c r="C23" s="108"/>
      <c r="D23" s="59"/>
      <c r="E23" s="109">
        <f t="shared" ref="E23:E28" si="1">F23*12</f>
        <v>60000</v>
      </c>
      <c r="F23" s="218">
        <v>5000</v>
      </c>
      <c r="G23" s="219">
        <f>F23/C5</f>
        <v>0.76394194041252861</v>
      </c>
    </row>
    <row r="24" spans="1:25" s="104" customFormat="1" ht="12" x14ac:dyDescent="0.15">
      <c r="A24" s="185" t="s">
        <v>30</v>
      </c>
      <c r="B24" s="99" t="s">
        <v>31</v>
      </c>
      <c r="C24" s="103"/>
      <c r="D24" s="59"/>
      <c r="E24" s="109">
        <f t="shared" si="1"/>
        <v>48000</v>
      </c>
      <c r="F24" s="218">
        <v>4000</v>
      </c>
      <c r="G24" s="219">
        <f>F24/C5</f>
        <v>0.61115355233002289</v>
      </c>
    </row>
    <row r="25" spans="1:25" s="104" customFormat="1" ht="12" x14ac:dyDescent="0.15">
      <c r="A25" s="185" t="s">
        <v>32</v>
      </c>
      <c r="B25" s="99" t="s">
        <v>33</v>
      </c>
      <c r="C25" s="103" t="s">
        <v>27</v>
      </c>
      <c r="D25" s="59" t="s">
        <v>34</v>
      </c>
      <c r="E25" s="109">
        <f t="shared" si="1"/>
        <v>60000</v>
      </c>
      <c r="F25" s="217">
        <v>5000</v>
      </c>
      <c r="G25" s="219">
        <f>F25/C5</f>
        <v>0.76394194041252861</v>
      </c>
    </row>
    <row r="26" spans="1:25" s="104" customFormat="1" ht="12" x14ac:dyDescent="0.15">
      <c r="A26" s="185" t="s">
        <v>35</v>
      </c>
      <c r="B26" s="99" t="s">
        <v>95</v>
      </c>
      <c r="C26" s="103" t="s">
        <v>27</v>
      </c>
      <c r="D26" s="59"/>
      <c r="E26" s="109">
        <f t="shared" si="1"/>
        <v>12000</v>
      </c>
      <c r="F26" s="217">
        <v>1000</v>
      </c>
      <c r="G26" s="219">
        <f>F26/C5</f>
        <v>0.15278838808250572</v>
      </c>
    </row>
    <row r="27" spans="1:25" s="104" customFormat="1" ht="12" x14ac:dyDescent="0.15">
      <c r="A27" s="185" t="s">
        <v>117</v>
      </c>
      <c r="B27" s="60" t="s">
        <v>127</v>
      </c>
      <c r="C27" s="103"/>
      <c r="D27" s="59"/>
      <c r="E27" s="109">
        <f t="shared" si="1"/>
        <v>84000</v>
      </c>
      <c r="F27" s="217">
        <v>7000</v>
      </c>
      <c r="G27" s="219">
        <f>F27/C5</f>
        <v>1.0695187165775402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s="104" customFormat="1" ht="11" x14ac:dyDescent="0.15">
      <c r="A28" s="184" t="s">
        <v>129</v>
      </c>
      <c r="B28" s="186" t="s">
        <v>130</v>
      </c>
      <c r="C28" s="186"/>
      <c r="D28" s="187"/>
      <c r="E28" s="188">
        <f t="shared" si="1"/>
        <v>24000</v>
      </c>
      <c r="F28" s="188">
        <v>2000</v>
      </c>
      <c r="G28" s="220">
        <f>F28/C5</f>
        <v>0.30557677616501144</v>
      </c>
      <c r="H28" s="110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s="196" customFormat="1" ht="17" x14ac:dyDescent="0.2">
      <c r="A29" s="191" t="s">
        <v>36</v>
      </c>
      <c r="B29" s="192" t="s">
        <v>37</v>
      </c>
      <c r="C29" s="193"/>
      <c r="D29" s="194"/>
      <c r="E29" s="189">
        <f>SUM(E30:E37)</f>
        <v>1851600</v>
      </c>
      <c r="F29" s="189">
        <f>SUM(F30:F37)</f>
        <v>154300</v>
      </c>
      <c r="G29" s="190">
        <f>SUM(G30:G37)</f>
        <v>23.575248281130634</v>
      </c>
      <c r="H29" s="195"/>
    </row>
    <row r="30" spans="1:25" s="104" customFormat="1" ht="17.25" customHeight="1" x14ac:dyDescent="0.15">
      <c r="A30" s="98" t="s">
        <v>38</v>
      </c>
      <c r="B30" s="60" t="s">
        <v>39</v>
      </c>
      <c r="C30" s="107" t="s">
        <v>40</v>
      </c>
      <c r="D30" s="59"/>
      <c r="E30" s="101">
        <f>F30*12</f>
        <v>1682400</v>
      </c>
      <c r="F30" s="112">
        <f>персонал!G19</f>
        <v>140200</v>
      </c>
      <c r="G30" s="102">
        <f>F30/C5</f>
        <v>21.420932009167302</v>
      </c>
    </row>
    <row r="31" spans="1:25" s="104" customFormat="1" ht="12" x14ac:dyDescent="0.15">
      <c r="A31" s="98" t="s">
        <v>41</v>
      </c>
      <c r="B31" s="60" t="s">
        <v>42</v>
      </c>
      <c r="C31" s="107"/>
      <c r="D31" s="59"/>
      <c r="E31" s="101">
        <f t="shared" ref="E31:E33" si="2">F31*12</f>
        <v>7200</v>
      </c>
      <c r="F31" s="101">
        <v>600</v>
      </c>
      <c r="G31" s="102">
        <f>F31/C5</f>
        <v>9.1673032849503441E-2</v>
      </c>
    </row>
    <row r="32" spans="1:25" s="104" customFormat="1" ht="12" x14ac:dyDescent="0.15">
      <c r="A32" s="98" t="s">
        <v>43</v>
      </c>
      <c r="B32" s="60" t="s">
        <v>44</v>
      </c>
      <c r="C32" s="107"/>
      <c r="D32" s="59"/>
      <c r="E32" s="101">
        <f t="shared" si="2"/>
        <v>6000</v>
      </c>
      <c r="F32" s="101">
        <v>500</v>
      </c>
      <c r="G32" s="102">
        <f>F32/C5</f>
        <v>7.6394194041252861E-2</v>
      </c>
    </row>
    <row r="33" spans="1:8" s="92" customFormat="1" ht="12" x14ac:dyDescent="0.15">
      <c r="A33" s="98" t="s">
        <v>45</v>
      </c>
      <c r="B33" s="60" t="s">
        <v>46</v>
      </c>
      <c r="C33" s="107"/>
      <c r="D33" s="59"/>
      <c r="E33" s="101">
        <f t="shared" si="2"/>
        <v>12000</v>
      </c>
      <c r="F33" s="101">
        <v>1000</v>
      </c>
      <c r="G33" s="102">
        <f>F33/C5</f>
        <v>0.15278838808250572</v>
      </c>
    </row>
    <row r="34" spans="1:8" s="92" customFormat="1" ht="24" x14ac:dyDescent="0.15">
      <c r="A34" s="98" t="s">
        <v>47</v>
      </c>
      <c r="B34" s="60" t="s">
        <v>109</v>
      </c>
      <c r="C34" s="103"/>
      <c r="D34" s="59"/>
      <c r="E34" s="101">
        <f>F34*12</f>
        <v>84000</v>
      </c>
      <c r="F34" s="101">
        <v>7000</v>
      </c>
      <c r="G34" s="102">
        <f>F34/C5</f>
        <v>1.0695187165775402</v>
      </c>
    </row>
    <row r="35" spans="1:8" s="92" customFormat="1" ht="12" x14ac:dyDescent="0.15">
      <c r="A35" s="98" t="s">
        <v>48</v>
      </c>
      <c r="B35" s="60" t="s">
        <v>49</v>
      </c>
      <c r="C35" s="103"/>
      <c r="D35" s="59"/>
      <c r="E35" s="101">
        <f t="shared" ref="E35:E37" si="3">F35*12</f>
        <v>12000</v>
      </c>
      <c r="F35" s="101">
        <v>1000</v>
      </c>
      <c r="G35" s="102">
        <f>F35/C5</f>
        <v>0.15278838808250572</v>
      </c>
    </row>
    <row r="36" spans="1:8" s="104" customFormat="1" ht="12" x14ac:dyDescent="0.15">
      <c r="A36" s="98" t="s">
        <v>51</v>
      </c>
      <c r="B36" s="99" t="s">
        <v>53</v>
      </c>
      <c r="C36" s="103"/>
      <c r="D36" s="59"/>
      <c r="E36" s="101">
        <f t="shared" si="3"/>
        <v>12000</v>
      </c>
      <c r="F36" s="101">
        <v>1000</v>
      </c>
      <c r="G36" s="102">
        <f>F36/C5</f>
        <v>0.15278838808250572</v>
      </c>
    </row>
    <row r="37" spans="1:8" s="104" customFormat="1" ht="12" x14ac:dyDescent="0.15">
      <c r="A37" s="98" t="s">
        <v>52</v>
      </c>
      <c r="B37" s="60" t="s">
        <v>54</v>
      </c>
      <c r="C37" s="107"/>
      <c r="D37" s="59"/>
      <c r="E37" s="101">
        <f t="shared" si="3"/>
        <v>36000</v>
      </c>
      <c r="F37" s="101">
        <v>3000</v>
      </c>
      <c r="G37" s="102">
        <f>F37/C5</f>
        <v>0.45836516424751717</v>
      </c>
    </row>
    <row r="38" spans="1:8" s="116" customFormat="1" ht="11" x14ac:dyDescent="0.15">
      <c r="A38" s="98"/>
      <c r="B38" s="60"/>
      <c r="C38" s="113"/>
      <c r="D38" s="114"/>
      <c r="E38" s="101"/>
      <c r="F38" s="115"/>
      <c r="G38" s="113"/>
    </row>
    <row r="39" spans="1:8" s="196" customFormat="1" ht="17" x14ac:dyDescent="0.2">
      <c r="A39" s="191" t="s">
        <v>55</v>
      </c>
      <c r="B39" s="204" t="s">
        <v>56</v>
      </c>
      <c r="C39" s="194" t="s">
        <v>27</v>
      </c>
      <c r="D39" s="194" t="s">
        <v>118</v>
      </c>
      <c r="E39" s="189">
        <f>F39*12</f>
        <v>504000</v>
      </c>
      <c r="F39" s="189">
        <f>3*14000</f>
        <v>42000</v>
      </c>
      <c r="G39" s="190">
        <f>F39/C5</f>
        <v>6.4171122994652405</v>
      </c>
      <c r="H39" s="205"/>
    </row>
    <row r="40" spans="1:8" s="104" customFormat="1" ht="13.5" customHeight="1" x14ac:dyDescent="0.15">
      <c r="A40" s="117"/>
      <c r="B40" s="60"/>
      <c r="C40" s="107"/>
      <c r="D40" s="107"/>
      <c r="E40" s="101"/>
      <c r="F40" s="101"/>
      <c r="G40" s="118"/>
    </row>
    <row r="41" spans="1:8" s="212" customFormat="1" ht="17" x14ac:dyDescent="0.2">
      <c r="A41" s="206" t="s">
        <v>113</v>
      </c>
      <c r="B41" s="204" t="s">
        <v>58</v>
      </c>
      <c r="C41" s="207" t="s">
        <v>50</v>
      </c>
      <c r="D41" s="208"/>
      <c r="E41" s="209">
        <f>SUM(E42:E43)</f>
        <v>36000</v>
      </c>
      <c r="F41" s="209">
        <f>SUM(F42:F43)</f>
        <v>5000</v>
      </c>
      <c r="G41" s="210">
        <f>SUM(G42:G43)</f>
        <v>0.76394194041252861</v>
      </c>
      <c r="H41" s="211"/>
    </row>
    <row r="42" spans="1:8" s="104" customFormat="1" ht="32" customHeight="1" x14ac:dyDescent="0.15">
      <c r="A42" s="98" t="s">
        <v>114</v>
      </c>
      <c r="B42" s="60" t="s">
        <v>106</v>
      </c>
      <c r="C42" s="107"/>
      <c r="D42" s="59"/>
      <c r="E42" s="101">
        <v>18000</v>
      </c>
      <c r="F42" s="101">
        <v>2500</v>
      </c>
      <c r="G42" s="102">
        <f>F42/C5</f>
        <v>0.3819709702062643</v>
      </c>
    </row>
    <row r="43" spans="1:8" s="104" customFormat="1" ht="12" x14ac:dyDescent="0.15">
      <c r="A43" s="98" t="s">
        <v>115</v>
      </c>
      <c r="B43" s="60" t="s">
        <v>94</v>
      </c>
      <c r="C43" s="107"/>
      <c r="D43" s="59"/>
      <c r="E43" s="101">
        <v>18000</v>
      </c>
      <c r="F43" s="101">
        <v>2500</v>
      </c>
      <c r="G43" s="102">
        <f>F43/C5</f>
        <v>0.3819709702062643</v>
      </c>
    </row>
    <row r="44" spans="1:8" s="104" customFormat="1" ht="11" x14ac:dyDescent="0.15">
      <c r="A44" s="98"/>
      <c r="B44" s="60"/>
      <c r="C44" s="107"/>
      <c r="D44" s="119"/>
      <c r="E44" s="101"/>
      <c r="F44" s="101"/>
      <c r="G44" s="102">
        <f>F44/$C$5</f>
        <v>0</v>
      </c>
    </row>
    <row r="45" spans="1:8" s="203" customFormat="1" ht="28" x14ac:dyDescent="0.2">
      <c r="A45" s="206" t="s">
        <v>57</v>
      </c>
      <c r="B45" s="204" t="s">
        <v>123</v>
      </c>
      <c r="C45" s="213"/>
      <c r="D45" s="214"/>
      <c r="E45" s="209">
        <f>SUM(E46:E47)</f>
        <v>84120</v>
      </c>
      <c r="F45" s="209">
        <f>SUM(F46:F47)</f>
        <v>7010</v>
      </c>
      <c r="G45" s="215">
        <f>G46+G47</f>
        <v>1.0710466004583652</v>
      </c>
      <c r="H45" s="202"/>
    </row>
    <row r="46" spans="1:8" s="123" customFormat="1" ht="11.5" customHeight="1" x14ac:dyDescent="0.15">
      <c r="A46" s="120" t="s">
        <v>69</v>
      </c>
      <c r="B46" s="60" t="s">
        <v>126</v>
      </c>
      <c r="C46" s="121"/>
      <c r="D46" s="122"/>
      <c r="E46" s="101">
        <f>F46*12</f>
        <v>60000</v>
      </c>
      <c r="F46" s="101">
        <v>5000</v>
      </c>
      <c r="G46" s="102">
        <f>F46/C5</f>
        <v>0.76394194041252861</v>
      </c>
    </row>
    <row r="47" spans="1:8" s="69" customFormat="1" ht="11.5" customHeight="1" x14ac:dyDescent="0.15">
      <c r="A47" s="120" t="s">
        <v>70</v>
      </c>
      <c r="B47" s="60" t="s">
        <v>116</v>
      </c>
      <c r="C47" s="121"/>
      <c r="D47" s="122"/>
      <c r="E47" s="101">
        <f>F47*12</f>
        <v>24120.000000000004</v>
      </c>
      <c r="F47" s="101">
        <f>0.402*F46</f>
        <v>2010.0000000000002</v>
      </c>
      <c r="G47" s="102">
        <f>F47/C5</f>
        <v>0.30710466004583653</v>
      </c>
    </row>
    <row r="48" spans="1:8" ht="16" x14ac:dyDescent="0.2">
      <c r="A48" s="124"/>
      <c r="C48" s="125"/>
      <c r="D48" s="125"/>
      <c r="E48" s="125"/>
    </row>
    <row r="49" spans="1:11" ht="16" x14ac:dyDescent="0.2">
      <c r="A49" s="124"/>
      <c r="C49" s="125"/>
      <c r="D49" s="125"/>
      <c r="E49" s="125"/>
    </row>
    <row r="50" spans="1:11" ht="16" x14ac:dyDescent="0.2">
      <c r="A50" s="124"/>
      <c r="C50" s="125"/>
      <c r="D50" s="125"/>
      <c r="E50" s="125"/>
    </row>
    <row r="51" spans="1:11" ht="16" x14ac:dyDescent="0.2">
      <c r="A51" s="124"/>
      <c r="C51" s="128"/>
      <c r="D51" s="125"/>
      <c r="E51" s="125"/>
    </row>
    <row r="52" spans="1:11" ht="16" x14ac:dyDescent="0.2">
      <c r="A52" s="124"/>
      <c r="E52" s="129"/>
    </row>
    <row r="53" spans="1:11" ht="16" x14ac:dyDescent="0.2">
      <c r="A53" s="124"/>
      <c r="E53" s="130"/>
    </row>
    <row r="54" spans="1:11" ht="16" x14ac:dyDescent="0.2">
      <c r="A54" s="124"/>
      <c r="E54" s="131"/>
    </row>
    <row r="55" spans="1:11" ht="16" x14ac:dyDescent="0.2">
      <c r="A55" s="124"/>
    </row>
    <row r="56" spans="1:11" ht="16" x14ac:dyDescent="0.2">
      <c r="A56" s="124"/>
      <c r="B56" s="132"/>
    </row>
    <row r="57" spans="1:11" ht="16" x14ac:dyDescent="0.2">
      <c r="A57" s="124"/>
    </row>
    <row r="58" spans="1:11" ht="16" x14ac:dyDescent="0.2">
      <c r="A58" s="124"/>
      <c r="E58" s="131"/>
    </row>
    <row r="59" spans="1:11" ht="16" x14ac:dyDescent="0.2">
      <c r="A59" s="124"/>
      <c r="E59" s="131"/>
    </row>
    <row r="60" spans="1:11" ht="16" x14ac:dyDescent="0.2">
      <c r="A60" s="124"/>
      <c r="E60" s="131"/>
    </row>
    <row r="61" spans="1:11" ht="16" x14ac:dyDescent="0.2">
      <c r="A61" s="124"/>
    </row>
    <row r="62" spans="1:11" ht="16" x14ac:dyDescent="0.2">
      <c r="A62" s="133"/>
      <c r="B62" s="134"/>
      <c r="C62" s="135"/>
      <c r="D62" s="135"/>
      <c r="E62" s="136"/>
      <c r="F62" s="137"/>
      <c r="G62" s="138"/>
      <c r="H62" s="139"/>
      <c r="I62" s="139"/>
      <c r="J62" s="139"/>
      <c r="K62" s="139"/>
    </row>
    <row r="63" spans="1:11" ht="16" x14ac:dyDescent="0.2">
      <c r="A63" s="133"/>
      <c r="B63" s="140"/>
      <c r="C63" s="135"/>
      <c r="D63" s="135"/>
      <c r="E63" s="141"/>
      <c r="F63" s="137"/>
      <c r="G63" s="138"/>
      <c r="H63" s="139"/>
      <c r="I63" s="139"/>
      <c r="J63" s="139"/>
      <c r="K63" s="139"/>
    </row>
    <row r="64" spans="1:11" ht="16" x14ac:dyDescent="0.2">
      <c r="A64" s="133"/>
      <c r="E64" s="131"/>
      <c r="F64" s="137"/>
      <c r="G64" s="138"/>
      <c r="H64" s="139"/>
      <c r="I64" s="139"/>
      <c r="J64" s="139"/>
      <c r="K64" s="139"/>
    </row>
    <row r="65" spans="1:44" ht="16" x14ac:dyDescent="0.2">
      <c r="A65" s="133"/>
      <c r="E65" s="131"/>
      <c r="F65" s="137"/>
      <c r="G65" s="138"/>
      <c r="H65" s="139"/>
      <c r="I65" s="139"/>
      <c r="J65" s="139"/>
      <c r="K65" s="139"/>
    </row>
    <row r="66" spans="1:44" ht="16" x14ac:dyDescent="0.2">
      <c r="A66" s="133"/>
      <c r="E66" s="131"/>
      <c r="F66" s="137"/>
      <c r="G66" s="138"/>
      <c r="H66" s="139"/>
      <c r="I66" s="139"/>
      <c r="J66" s="139"/>
      <c r="K66" s="139"/>
    </row>
    <row r="67" spans="1:44" s="148" customFormat="1" ht="16" x14ac:dyDescent="0.2">
      <c r="A67" s="133"/>
      <c r="B67" s="142"/>
      <c r="C67" s="142"/>
      <c r="D67" s="142"/>
      <c r="E67" s="143"/>
      <c r="F67" s="144"/>
      <c r="G67" s="145"/>
      <c r="H67" s="146"/>
      <c r="I67" s="146"/>
      <c r="J67" s="146"/>
      <c r="K67" s="146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</row>
    <row r="68" spans="1:44" s="148" customFormat="1" ht="16" x14ac:dyDescent="0.2">
      <c r="A68" s="133"/>
      <c r="B68" s="149"/>
      <c r="C68" s="142"/>
      <c r="D68" s="142"/>
      <c r="E68" s="143"/>
      <c r="F68" s="144"/>
      <c r="G68" s="145"/>
      <c r="H68" s="146"/>
      <c r="I68" s="146"/>
      <c r="J68" s="146"/>
      <c r="K68" s="146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</row>
    <row r="69" spans="1:44" ht="16" x14ac:dyDescent="0.2">
      <c r="A69" s="133"/>
      <c r="B69" s="150"/>
      <c r="C69" s="151"/>
      <c r="D69" s="151"/>
      <c r="E69" s="152"/>
      <c r="F69" s="153"/>
      <c r="G69" s="154"/>
      <c r="H69" s="139"/>
      <c r="I69" s="139"/>
      <c r="J69" s="139"/>
      <c r="K69" s="139"/>
    </row>
    <row r="70" spans="1:44" ht="16" x14ac:dyDescent="0.2">
      <c r="A70" s="133"/>
      <c r="B70" s="150"/>
      <c r="C70" s="135"/>
      <c r="D70" s="135"/>
      <c r="E70" s="152"/>
      <c r="F70" s="153"/>
      <c r="G70" s="154"/>
      <c r="H70" s="139"/>
      <c r="I70" s="139"/>
      <c r="J70" s="139"/>
      <c r="K70" s="139"/>
    </row>
    <row r="71" spans="1:44" ht="16" x14ac:dyDescent="0.2">
      <c r="A71" s="133"/>
      <c r="B71" s="150"/>
      <c r="C71" s="151"/>
      <c r="D71" s="151"/>
      <c r="E71" s="155"/>
      <c r="F71" s="156"/>
      <c r="G71" s="157"/>
      <c r="H71" s="139"/>
      <c r="I71" s="139"/>
      <c r="J71" s="139"/>
      <c r="K71" s="139"/>
    </row>
    <row r="72" spans="1:44" ht="16" x14ac:dyDescent="0.2">
      <c r="A72" s="133"/>
      <c r="B72" s="150"/>
      <c r="C72" s="151"/>
      <c r="D72" s="151"/>
      <c r="E72" s="155"/>
      <c r="F72" s="156"/>
      <c r="G72" s="157"/>
      <c r="H72" s="139"/>
      <c r="I72" s="139"/>
      <c r="J72" s="139"/>
      <c r="K72" s="139"/>
    </row>
    <row r="73" spans="1:44" x14ac:dyDescent="0.15">
      <c r="A73" s="158"/>
      <c r="B73" s="150"/>
      <c r="C73" s="151"/>
      <c r="D73" s="151"/>
      <c r="E73" s="155"/>
      <c r="F73" s="156"/>
      <c r="G73" s="157"/>
      <c r="H73" s="139"/>
      <c r="I73" s="139"/>
      <c r="J73" s="139"/>
      <c r="K73" s="139"/>
    </row>
    <row r="74" spans="1:44" s="164" customFormat="1" x14ac:dyDescent="0.15">
      <c r="A74" s="158"/>
      <c r="B74" s="149"/>
      <c r="C74" s="151"/>
      <c r="D74" s="151"/>
      <c r="E74" s="159"/>
      <c r="F74" s="160"/>
      <c r="G74" s="161"/>
      <c r="H74" s="162"/>
      <c r="I74" s="162"/>
      <c r="J74" s="162"/>
      <c r="K74" s="162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</row>
    <row r="75" spans="1:44" s="164" customFormat="1" x14ac:dyDescent="0.15">
      <c r="A75" s="158"/>
      <c r="B75" s="36"/>
      <c r="C75" s="129"/>
      <c r="D75" s="129"/>
      <c r="E75" s="131"/>
      <c r="F75" s="160"/>
      <c r="G75" s="161"/>
      <c r="H75" s="162"/>
      <c r="I75" s="162"/>
      <c r="J75" s="162"/>
      <c r="K75" s="162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</row>
    <row r="76" spans="1:44" s="164" customFormat="1" x14ac:dyDescent="0.15">
      <c r="A76" s="158"/>
      <c r="B76" s="36"/>
      <c r="C76" s="129"/>
      <c r="D76" s="129"/>
      <c r="E76" s="131"/>
      <c r="F76" s="160"/>
      <c r="G76" s="161"/>
      <c r="H76" s="162"/>
      <c r="I76" s="162"/>
      <c r="J76" s="162"/>
      <c r="K76" s="162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</row>
    <row r="77" spans="1:44" s="171" customFormat="1" ht="16" x14ac:dyDescent="0.2">
      <c r="A77" s="165"/>
      <c r="B77" s="166"/>
      <c r="C77" s="167"/>
      <c r="D77" s="167"/>
      <c r="E77" s="168"/>
      <c r="F77" s="169"/>
      <c r="G77" s="170"/>
      <c r="H77" s="111"/>
      <c r="I77" s="111"/>
      <c r="J77" s="111"/>
      <c r="K77" s="111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</row>
    <row r="78" spans="1:44" ht="14" x14ac:dyDescent="0.15">
      <c r="A78" s="137"/>
      <c r="B78" s="172"/>
      <c r="C78" s="172"/>
      <c r="D78" s="172"/>
      <c r="E78" s="173"/>
      <c r="F78" s="174"/>
      <c r="G78" s="175"/>
      <c r="H78" s="139"/>
      <c r="I78" s="139"/>
      <c r="J78" s="139"/>
      <c r="K78" s="139"/>
    </row>
    <row r="79" spans="1:44" s="132" customFormat="1" x14ac:dyDescent="0.15">
      <c r="A79" s="134"/>
      <c r="B79" s="134"/>
      <c r="C79" s="151"/>
      <c r="D79" s="151"/>
      <c r="E79" s="141"/>
      <c r="F79" s="158"/>
      <c r="G79" s="176"/>
      <c r="H79" s="177"/>
      <c r="I79" s="177"/>
      <c r="J79" s="177"/>
      <c r="K79" s="177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</row>
    <row r="80" spans="1:44" x14ac:dyDescent="0.15">
      <c r="A80" s="140"/>
      <c r="B80" s="140"/>
      <c r="C80" s="135"/>
      <c r="D80" s="135"/>
      <c r="E80" s="179"/>
      <c r="F80" s="137"/>
      <c r="G80" s="138"/>
      <c r="H80" s="139"/>
      <c r="I80" s="139"/>
      <c r="J80" s="139"/>
      <c r="K80" s="139"/>
    </row>
    <row r="81" spans="1:44" x14ac:dyDescent="0.15">
      <c r="A81" s="140"/>
      <c r="E81" s="131"/>
      <c r="F81" s="137"/>
      <c r="G81" s="138"/>
      <c r="H81" s="139"/>
      <c r="I81" s="139"/>
      <c r="J81" s="139"/>
      <c r="K81" s="139"/>
    </row>
    <row r="82" spans="1:44" x14ac:dyDescent="0.15">
      <c r="A82" s="140"/>
      <c r="E82" s="131"/>
      <c r="F82" s="137"/>
      <c r="G82" s="138"/>
      <c r="H82" s="139"/>
      <c r="I82" s="139"/>
      <c r="J82" s="139"/>
      <c r="K82" s="139"/>
    </row>
    <row r="83" spans="1:44" x14ac:dyDescent="0.15">
      <c r="A83" s="140"/>
      <c r="B83" s="140"/>
      <c r="C83" s="135"/>
      <c r="D83" s="135"/>
      <c r="E83" s="136"/>
      <c r="F83" s="137"/>
      <c r="G83" s="138"/>
      <c r="H83" s="139"/>
      <c r="I83" s="139"/>
      <c r="J83" s="139"/>
      <c r="K83" s="139"/>
    </row>
    <row r="84" spans="1:44" x14ac:dyDescent="0.15">
      <c r="A84" s="140"/>
      <c r="B84" s="140"/>
      <c r="C84" s="135"/>
      <c r="D84" s="135"/>
      <c r="E84" s="136"/>
      <c r="F84" s="137"/>
      <c r="G84" s="138"/>
      <c r="H84" s="139"/>
      <c r="I84" s="139"/>
      <c r="J84" s="139"/>
      <c r="K84" s="139"/>
    </row>
    <row r="85" spans="1:44" ht="20" x14ac:dyDescent="0.2">
      <c r="A85" s="180"/>
      <c r="B85" s="140"/>
      <c r="C85" s="135"/>
      <c r="D85" s="135"/>
      <c r="E85" s="136"/>
      <c r="F85" s="137"/>
      <c r="G85" s="138"/>
      <c r="H85" s="139"/>
      <c r="I85" s="139"/>
      <c r="J85" s="139"/>
      <c r="K85" s="139"/>
    </row>
    <row r="86" spans="1:44" s="148" customFormat="1" x14ac:dyDescent="0.15">
      <c r="A86" s="140"/>
      <c r="B86" s="140"/>
      <c r="C86" s="135"/>
      <c r="D86" s="135"/>
      <c r="E86" s="136"/>
      <c r="F86" s="137"/>
      <c r="G86" s="138"/>
      <c r="H86" s="146"/>
      <c r="I86" s="146"/>
      <c r="J86" s="146"/>
      <c r="K86" s="146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</row>
    <row r="87" spans="1:44" s="148" customFormat="1" x14ac:dyDescent="0.15">
      <c r="A87" s="140"/>
      <c r="B87" s="140"/>
      <c r="C87" s="135"/>
      <c r="D87" s="135"/>
      <c r="E87" s="136"/>
      <c r="F87" s="137"/>
      <c r="G87" s="138"/>
      <c r="H87" s="146"/>
      <c r="I87" s="146"/>
      <c r="J87" s="146"/>
      <c r="K87" s="146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</row>
    <row r="88" spans="1:44" s="182" customFormat="1" x14ac:dyDescent="0.15">
      <c r="A88" s="140"/>
      <c r="B88" s="140"/>
      <c r="C88" s="135"/>
      <c r="D88" s="135"/>
      <c r="E88" s="136"/>
      <c r="F88" s="137"/>
      <c r="G88" s="138"/>
      <c r="H88" s="181"/>
      <c r="I88" s="181"/>
      <c r="J88" s="181"/>
      <c r="K88" s="181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</row>
    <row r="89" spans="1:44" x14ac:dyDescent="0.15">
      <c r="A89" s="140"/>
      <c r="B89" s="140"/>
      <c r="C89" s="135"/>
      <c r="D89" s="135"/>
      <c r="E89" s="136"/>
      <c r="F89" s="137"/>
      <c r="G89" s="138"/>
      <c r="H89" s="139"/>
      <c r="I89" s="139"/>
      <c r="J89" s="139"/>
      <c r="K89" s="139"/>
    </row>
    <row r="90" spans="1:44" x14ac:dyDescent="0.15">
      <c r="A90" s="140"/>
      <c r="B90" s="140"/>
      <c r="C90" s="135"/>
      <c r="D90" s="135"/>
      <c r="E90" s="136"/>
      <c r="F90" s="137"/>
      <c r="G90" s="138"/>
      <c r="H90" s="139"/>
      <c r="I90" s="139"/>
      <c r="J90" s="139"/>
      <c r="K90" s="139"/>
    </row>
    <row r="91" spans="1:44" x14ac:dyDescent="0.15">
      <c r="A91" s="140"/>
      <c r="B91" s="140"/>
      <c r="C91" s="135"/>
      <c r="D91" s="135"/>
      <c r="E91" s="136"/>
      <c r="F91" s="137"/>
      <c r="G91" s="138"/>
      <c r="H91" s="139"/>
      <c r="I91" s="139"/>
      <c r="J91" s="139"/>
      <c r="K91" s="139"/>
    </row>
    <row r="92" spans="1:44" x14ac:dyDescent="0.15">
      <c r="A92" s="140"/>
      <c r="B92" s="140"/>
      <c r="C92" s="135"/>
      <c r="D92" s="135"/>
      <c r="E92" s="136"/>
      <c r="F92" s="137"/>
      <c r="G92" s="138"/>
      <c r="H92" s="139"/>
      <c r="I92" s="139"/>
      <c r="J92" s="139"/>
      <c r="K92" s="139"/>
    </row>
    <row r="93" spans="1:44" x14ac:dyDescent="0.15">
      <c r="A93" s="140"/>
      <c r="B93" s="140"/>
      <c r="C93" s="135"/>
      <c r="D93" s="135"/>
      <c r="E93" s="136"/>
      <c r="F93" s="137"/>
      <c r="G93" s="138"/>
      <c r="H93" s="139"/>
      <c r="I93" s="139"/>
      <c r="J93" s="139"/>
      <c r="K93" s="139"/>
    </row>
    <row r="94" spans="1:44" x14ac:dyDescent="0.15">
      <c r="A94" s="140"/>
      <c r="B94" s="140"/>
      <c r="C94" s="135"/>
      <c r="D94" s="135"/>
      <c r="E94" s="136"/>
      <c r="F94" s="137"/>
      <c r="G94" s="138"/>
      <c r="H94" s="139"/>
      <c r="I94" s="139"/>
      <c r="J94" s="139"/>
      <c r="K94" s="139"/>
    </row>
    <row r="95" spans="1:44" x14ac:dyDescent="0.15">
      <c r="A95" s="140"/>
      <c r="B95" s="140"/>
      <c r="C95" s="135"/>
      <c r="D95" s="135"/>
      <c r="E95" s="136"/>
      <c r="F95" s="137"/>
      <c r="G95" s="138"/>
      <c r="H95" s="139"/>
      <c r="I95" s="139"/>
      <c r="J95" s="139"/>
      <c r="K95" s="139"/>
    </row>
    <row r="96" spans="1:44" x14ac:dyDescent="0.15">
      <c r="A96" s="140"/>
      <c r="B96" s="140"/>
      <c r="C96" s="135"/>
      <c r="D96" s="135"/>
      <c r="E96" s="136"/>
      <c r="F96" s="137"/>
      <c r="G96" s="138"/>
      <c r="H96" s="139"/>
      <c r="I96" s="139"/>
      <c r="J96" s="139"/>
      <c r="K96" s="139"/>
    </row>
    <row r="97" spans="1:11" x14ac:dyDescent="0.15">
      <c r="A97" s="140"/>
      <c r="B97" s="140"/>
      <c r="C97" s="135"/>
      <c r="D97" s="135"/>
      <c r="E97" s="136"/>
      <c r="F97" s="137"/>
      <c r="G97" s="138"/>
      <c r="H97" s="139"/>
      <c r="I97" s="139"/>
      <c r="J97" s="139"/>
      <c r="K97" s="139"/>
    </row>
    <row r="98" spans="1:11" x14ac:dyDescent="0.15">
      <c r="A98" s="140"/>
      <c r="B98" s="140"/>
      <c r="C98" s="135"/>
      <c r="D98" s="135"/>
      <c r="E98" s="136"/>
      <c r="F98" s="137"/>
      <c r="G98" s="138"/>
      <c r="H98" s="139"/>
      <c r="I98" s="139"/>
      <c r="J98" s="139"/>
      <c r="K98" s="139"/>
    </row>
    <row r="99" spans="1:11" x14ac:dyDescent="0.15">
      <c r="A99" s="140"/>
      <c r="B99" s="140"/>
      <c r="C99" s="135"/>
      <c r="D99" s="135"/>
      <c r="E99" s="136"/>
      <c r="F99" s="137"/>
      <c r="G99" s="138"/>
      <c r="H99" s="139"/>
      <c r="I99" s="139"/>
      <c r="J99" s="139"/>
      <c r="K99" s="139"/>
    </row>
    <row r="100" spans="1:11" x14ac:dyDescent="0.15">
      <c r="A100" s="140"/>
      <c r="B100" s="140"/>
      <c r="C100" s="135"/>
      <c r="D100" s="135"/>
      <c r="E100" s="136"/>
      <c r="F100" s="137"/>
      <c r="G100" s="138"/>
      <c r="H100" s="139"/>
      <c r="I100" s="139"/>
      <c r="J100" s="139"/>
      <c r="K100" s="139"/>
    </row>
    <row r="101" spans="1:11" x14ac:dyDescent="0.15">
      <c r="A101" s="140"/>
      <c r="B101" s="140"/>
      <c r="C101" s="135"/>
      <c r="D101" s="135"/>
      <c r="E101" s="136"/>
      <c r="F101" s="137"/>
      <c r="G101" s="138"/>
      <c r="H101" s="139"/>
      <c r="I101" s="139"/>
      <c r="J101" s="139"/>
      <c r="K101" s="139"/>
    </row>
    <row r="102" spans="1:11" x14ac:dyDescent="0.15">
      <c r="A102" s="140"/>
      <c r="B102" s="140"/>
      <c r="C102" s="135"/>
      <c r="D102" s="135"/>
      <c r="E102" s="136"/>
      <c r="F102" s="137"/>
      <c r="G102" s="138"/>
      <c r="H102" s="139"/>
      <c r="I102" s="139"/>
      <c r="J102" s="139"/>
      <c r="K102" s="139"/>
    </row>
    <row r="103" spans="1:11" x14ac:dyDescent="0.15">
      <c r="A103" s="140"/>
      <c r="B103" s="140"/>
      <c r="C103" s="135"/>
      <c r="D103" s="135"/>
      <c r="E103" s="136"/>
      <c r="F103" s="137"/>
      <c r="G103" s="138"/>
      <c r="H103" s="139"/>
      <c r="I103" s="139"/>
      <c r="J103" s="139"/>
      <c r="K103" s="139"/>
    </row>
    <row r="104" spans="1:11" x14ac:dyDescent="0.15">
      <c r="A104" s="140"/>
      <c r="B104" s="140"/>
      <c r="C104" s="135"/>
      <c r="D104" s="135"/>
      <c r="E104" s="136"/>
      <c r="F104" s="137"/>
      <c r="G104" s="138"/>
      <c r="H104" s="139"/>
      <c r="I104" s="139"/>
      <c r="J104" s="139"/>
      <c r="K104" s="139"/>
    </row>
    <row r="105" spans="1:11" x14ac:dyDescent="0.15">
      <c r="A105" s="140"/>
      <c r="B105" s="140"/>
      <c r="C105" s="135"/>
      <c r="D105" s="135"/>
      <c r="E105" s="136"/>
      <c r="F105" s="137"/>
      <c r="G105" s="138"/>
      <c r="H105" s="139"/>
      <c r="I105" s="139"/>
      <c r="J105" s="139"/>
      <c r="K105" s="139"/>
    </row>
    <row r="106" spans="1:11" x14ac:dyDescent="0.15">
      <c r="A106" s="140"/>
      <c r="B106" s="140"/>
      <c r="C106" s="135"/>
      <c r="D106" s="135"/>
      <c r="E106" s="136"/>
      <c r="F106" s="137"/>
      <c r="G106" s="138"/>
      <c r="H106" s="139"/>
      <c r="I106" s="139"/>
      <c r="J106" s="139"/>
      <c r="K106" s="139"/>
    </row>
    <row r="107" spans="1:11" x14ac:dyDescent="0.15">
      <c r="A107" s="140"/>
      <c r="B107" s="140"/>
      <c r="C107" s="135"/>
      <c r="D107" s="135"/>
      <c r="E107" s="136"/>
      <c r="F107" s="137"/>
      <c r="G107" s="138"/>
      <c r="H107" s="139"/>
      <c r="I107" s="139"/>
      <c r="J107" s="139"/>
      <c r="K107" s="139"/>
    </row>
    <row r="108" spans="1:11" x14ac:dyDescent="0.15">
      <c r="A108" s="140"/>
      <c r="B108" s="140"/>
      <c r="C108" s="135"/>
      <c r="D108" s="135"/>
      <c r="E108" s="136"/>
      <c r="F108" s="137"/>
      <c r="G108" s="138"/>
      <c r="H108" s="139"/>
      <c r="I108" s="139"/>
      <c r="J108" s="139"/>
      <c r="K108" s="139"/>
    </row>
    <row r="109" spans="1:11" x14ac:dyDescent="0.15">
      <c r="A109" s="140"/>
      <c r="B109" s="140"/>
      <c r="C109" s="135"/>
      <c r="D109" s="135"/>
      <c r="E109" s="136"/>
      <c r="F109" s="137"/>
      <c r="G109" s="138"/>
      <c r="H109" s="139"/>
      <c r="I109" s="139"/>
      <c r="J109" s="139"/>
      <c r="K109" s="139"/>
    </row>
    <row r="110" spans="1:11" x14ac:dyDescent="0.15">
      <c r="A110" s="140"/>
      <c r="B110" s="140"/>
      <c r="C110" s="135"/>
      <c r="D110" s="135"/>
      <c r="E110" s="136"/>
      <c r="F110" s="137"/>
      <c r="G110" s="138"/>
      <c r="H110" s="139"/>
      <c r="I110" s="139"/>
      <c r="J110" s="139"/>
      <c r="K110" s="139"/>
    </row>
    <row r="111" spans="1:11" x14ac:dyDescent="0.15">
      <c r="A111" s="140"/>
      <c r="B111" s="140"/>
      <c r="C111" s="135"/>
      <c r="D111" s="135"/>
      <c r="E111" s="136"/>
      <c r="F111" s="137"/>
      <c r="G111" s="138"/>
      <c r="H111" s="139"/>
      <c r="I111" s="139"/>
      <c r="J111" s="139"/>
      <c r="K111" s="139"/>
    </row>
    <row r="112" spans="1:11" x14ac:dyDescent="0.15">
      <c r="A112" s="140"/>
      <c r="B112" s="140"/>
      <c r="C112" s="135"/>
      <c r="D112" s="135"/>
      <c r="E112" s="136"/>
      <c r="F112" s="137"/>
      <c r="G112" s="138"/>
      <c r="H112" s="139"/>
      <c r="I112" s="139"/>
      <c r="J112" s="139"/>
      <c r="K112" s="139"/>
    </row>
    <row r="113" spans="1:11" x14ac:dyDescent="0.15">
      <c r="A113" s="140"/>
      <c r="B113" s="140"/>
      <c r="C113" s="135"/>
      <c r="D113" s="135"/>
      <c r="E113" s="136"/>
      <c r="F113" s="137"/>
      <c r="G113" s="138"/>
      <c r="H113" s="139"/>
      <c r="I113" s="139"/>
      <c r="J113" s="139"/>
      <c r="K113" s="139"/>
    </row>
    <row r="114" spans="1:11" x14ac:dyDescent="0.15">
      <c r="A114" s="140"/>
      <c r="B114" s="140"/>
      <c r="C114" s="135"/>
      <c r="D114" s="135"/>
      <c r="E114" s="136"/>
      <c r="F114" s="137"/>
      <c r="G114" s="138"/>
      <c r="H114" s="139"/>
      <c r="I114" s="139"/>
      <c r="J114" s="139"/>
      <c r="K114" s="139"/>
    </row>
    <row r="115" spans="1:11" x14ac:dyDescent="0.15">
      <c r="A115" s="140"/>
      <c r="B115" s="140"/>
      <c r="C115" s="135"/>
      <c r="D115" s="135"/>
      <c r="E115" s="136"/>
      <c r="F115" s="137"/>
      <c r="G115" s="138"/>
      <c r="H115" s="139"/>
      <c r="I115" s="139"/>
      <c r="J115" s="139"/>
      <c r="K115" s="139"/>
    </row>
    <row r="116" spans="1:11" x14ac:dyDescent="0.15">
      <c r="A116" s="140"/>
      <c r="B116" s="140"/>
      <c r="C116" s="135"/>
      <c r="D116" s="135"/>
      <c r="E116" s="136"/>
      <c r="F116" s="137"/>
      <c r="G116" s="138"/>
      <c r="H116" s="139"/>
      <c r="I116" s="139"/>
      <c r="J116" s="139"/>
      <c r="K116" s="139"/>
    </row>
    <row r="117" spans="1:11" x14ac:dyDescent="0.15">
      <c r="A117" s="140"/>
      <c r="B117" s="140"/>
      <c r="C117" s="135"/>
      <c r="D117" s="135"/>
      <c r="E117" s="136"/>
      <c r="F117" s="137"/>
      <c r="G117" s="138"/>
      <c r="H117" s="139"/>
      <c r="I117" s="139"/>
      <c r="J117" s="139"/>
      <c r="K117" s="139"/>
    </row>
    <row r="118" spans="1:11" x14ac:dyDescent="0.15">
      <c r="A118" s="140"/>
      <c r="B118" s="140"/>
      <c r="C118" s="135"/>
      <c r="D118" s="135"/>
      <c r="E118" s="136"/>
      <c r="F118" s="137"/>
      <c r="G118" s="138"/>
      <c r="H118" s="139"/>
      <c r="I118" s="139"/>
      <c r="J118" s="139"/>
      <c r="K118" s="139"/>
    </row>
    <row r="119" spans="1:11" x14ac:dyDescent="0.15">
      <c r="A119" s="140"/>
      <c r="B119" s="140"/>
      <c r="C119" s="135"/>
      <c r="D119" s="135"/>
      <c r="E119" s="136"/>
      <c r="F119" s="137"/>
      <c r="G119" s="138"/>
      <c r="H119" s="139"/>
      <c r="I119" s="139"/>
      <c r="J119" s="139"/>
      <c r="K119" s="139"/>
    </row>
    <row r="120" spans="1:11" x14ac:dyDescent="0.15">
      <c r="A120" s="140"/>
      <c r="B120" s="140"/>
      <c r="C120" s="135"/>
      <c r="D120" s="135"/>
      <c r="E120" s="136"/>
      <c r="F120" s="137"/>
      <c r="G120" s="138"/>
      <c r="H120" s="139"/>
      <c r="I120" s="139"/>
      <c r="J120" s="139"/>
      <c r="K120" s="139"/>
    </row>
    <row r="121" spans="1:11" x14ac:dyDescent="0.15">
      <c r="A121" s="140"/>
      <c r="B121" s="140"/>
      <c r="C121" s="135"/>
      <c r="D121" s="135"/>
      <c r="E121" s="136"/>
      <c r="F121" s="137"/>
      <c r="G121" s="138"/>
      <c r="H121" s="139"/>
      <c r="I121" s="139"/>
      <c r="J121" s="139"/>
      <c r="K121" s="139"/>
    </row>
    <row r="122" spans="1:11" x14ac:dyDescent="0.15">
      <c r="A122" s="140"/>
      <c r="B122" s="140"/>
      <c r="C122" s="135"/>
      <c r="D122" s="135"/>
      <c r="E122" s="136"/>
      <c r="F122" s="137"/>
      <c r="G122" s="138"/>
      <c r="H122" s="139"/>
      <c r="I122" s="139"/>
      <c r="J122" s="139"/>
      <c r="K122" s="139"/>
    </row>
    <row r="123" spans="1:11" x14ac:dyDescent="0.15">
      <c r="A123" s="140"/>
      <c r="B123" s="140"/>
      <c r="C123" s="135"/>
      <c r="D123" s="135"/>
      <c r="E123" s="136"/>
      <c r="F123" s="137"/>
      <c r="G123" s="138"/>
      <c r="H123" s="139"/>
      <c r="I123" s="139"/>
      <c r="J123" s="139"/>
      <c r="K123" s="139"/>
    </row>
    <row r="124" spans="1:11" x14ac:dyDescent="0.15">
      <c r="A124" s="140"/>
      <c r="B124" s="140"/>
      <c r="C124" s="135"/>
      <c r="D124" s="135"/>
      <c r="E124" s="136"/>
      <c r="F124" s="137"/>
      <c r="G124" s="138"/>
      <c r="H124" s="139"/>
      <c r="I124" s="139"/>
      <c r="J124" s="139"/>
      <c r="K124" s="139"/>
    </row>
    <row r="125" spans="1:11" x14ac:dyDescent="0.15">
      <c r="A125" s="140"/>
      <c r="B125" s="140"/>
      <c r="C125" s="135"/>
      <c r="D125" s="135"/>
      <c r="E125" s="136"/>
      <c r="F125" s="137"/>
      <c r="G125" s="138"/>
      <c r="H125" s="139"/>
      <c r="I125" s="139"/>
      <c r="J125" s="139"/>
      <c r="K125" s="139"/>
    </row>
    <row r="126" spans="1:11" x14ac:dyDescent="0.15">
      <c r="A126" s="140"/>
      <c r="B126" s="140"/>
      <c r="C126" s="135"/>
      <c r="D126" s="135"/>
      <c r="E126" s="136"/>
      <c r="F126" s="137"/>
      <c r="G126" s="138"/>
      <c r="H126" s="139"/>
      <c r="I126" s="139"/>
      <c r="J126" s="139"/>
      <c r="K126" s="139"/>
    </row>
    <row r="127" spans="1:11" x14ac:dyDescent="0.15">
      <c r="A127" s="140"/>
      <c r="B127" s="140"/>
      <c r="C127" s="135"/>
      <c r="D127" s="135"/>
      <c r="E127" s="136"/>
      <c r="F127" s="137"/>
      <c r="G127" s="138"/>
      <c r="H127" s="139"/>
      <c r="I127" s="139"/>
      <c r="J127" s="139"/>
      <c r="K127" s="139"/>
    </row>
    <row r="128" spans="1:11" x14ac:dyDescent="0.15">
      <c r="A128" s="140"/>
      <c r="B128" s="140"/>
      <c r="C128" s="135"/>
      <c r="D128" s="135"/>
      <c r="E128" s="136"/>
      <c r="F128" s="137"/>
      <c r="G128" s="138"/>
      <c r="H128" s="139"/>
      <c r="I128" s="139"/>
      <c r="J128" s="139"/>
      <c r="K128" s="139"/>
    </row>
    <row r="129" spans="1:11" x14ac:dyDescent="0.15">
      <c r="A129" s="140"/>
      <c r="B129" s="140"/>
      <c r="C129" s="135"/>
      <c r="D129" s="135"/>
      <c r="E129" s="136"/>
      <c r="F129" s="137"/>
      <c r="G129" s="138"/>
      <c r="H129" s="139"/>
      <c r="I129" s="139"/>
      <c r="J129" s="139"/>
      <c r="K129" s="139"/>
    </row>
    <row r="130" spans="1:11" x14ac:dyDescent="0.15">
      <c r="A130" s="140"/>
      <c r="B130" s="140"/>
      <c r="C130" s="135"/>
      <c r="D130" s="135"/>
      <c r="E130" s="136"/>
      <c r="F130" s="137"/>
      <c r="G130" s="138"/>
      <c r="H130" s="139"/>
      <c r="I130" s="139"/>
      <c r="J130" s="139"/>
      <c r="K130" s="139"/>
    </row>
    <row r="131" spans="1:11" x14ac:dyDescent="0.15">
      <c r="A131" s="140"/>
      <c r="B131" s="140"/>
      <c r="C131" s="135"/>
      <c r="D131" s="135"/>
      <c r="E131" s="136"/>
      <c r="F131" s="137"/>
      <c r="G131" s="138"/>
      <c r="H131" s="139"/>
      <c r="I131" s="139"/>
      <c r="J131" s="139"/>
      <c r="K131" s="139"/>
    </row>
    <row r="132" spans="1:11" x14ac:dyDescent="0.15">
      <c r="A132" s="140"/>
      <c r="B132" s="140"/>
      <c r="C132" s="135"/>
      <c r="D132" s="135"/>
      <c r="E132" s="136"/>
      <c r="F132" s="137"/>
      <c r="G132" s="138"/>
      <c r="H132" s="139"/>
      <c r="I132" s="139"/>
      <c r="J132" s="139"/>
      <c r="K132" s="139"/>
    </row>
    <row r="133" spans="1:11" x14ac:dyDescent="0.15">
      <c r="A133" s="140"/>
      <c r="B133" s="140"/>
      <c r="C133" s="135"/>
      <c r="D133" s="135"/>
      <c r="E133" s="136"/>
      <c r="F133" s="137"/>
      <c r="G133" s="138"/>
      <c r="H133" s="139"/>
      <c r="I133" s="139"/>
      <c r="J133" s="139"/>
      <c r="K133" s="139"/>
    </row>
    <row r="134" spans="1:11" x14ac:dyDescent="0.15">
      <c r="A134" s="140"/>
      <c r="B134" s="140"/>
      <c r="C134" s="135"/>
      <c r="D134" s="135"/>
      <c r="E134" s="136"/>
      <c r="F134" s="137"/>
      <c r="G134" s="138"/>
      <c r="H134" s="139"/>
      <c r="I134" s="139"/>
      <c r="J134" s="139"/>
      <c r="K134" s="139"/>
    </row>
    <row r="135" spans="1:11" x14ac:dyDescent="0.15">
      <c r="A135" s="140"/>
      <c r="B135" s="140"/>
      <c r="C135" s="135"/>
      <c r="D135" s="135"/>
      <c r="E135" s="136"/>
      <c r="F135" s="137"/>
      <c r="G135" s="138"/>
      <c r="H135" s="139"/>
      <c r="I135" s="139"/>
      <c r="J135" s="139"/>
      <c r="K135" s="139"/>
    </row>
    <row r="136" spans="1:11" x14ac:dyDescent="0.15">
      <c r="A136" s="140"/>
      <c r="B136" s="140"/>
      <c r="C136" s="135"/>
      <c r="D136" s="135"/>
      <c r="E136" s="136"/>
      <c r="F136" s="137"/>
      <c r="G136" s="138"/>
      <c r="H136" s="139"/>
      <c r="I136" s="139"/>
      <c r="J136" s="139"/>
      <c r="K136" s="139"/>
    </row>
    <row r="137" spans="1:11" x14ac:dyDescent="0.15">
      <c r="A137" s="140"/>
      <c r="B137" s="140"/>
      <c r="C137" s="135"/>
      <c r="D137" s="135"/>
      <c r="E137" s="136"/>
      <c r="F137" s="137"/>
      <c r="G137" s="138"/>
      <c r="H137" s="139"/>
      <c r="I137" s="139"/>
      <c r="J137" s="139"/>
      <c r="K137" s="139"/>
    </row>
    <row r="138" spans="1:11" x14ac:dyDescent="0.15">
      <c r="A138" s="140"/>
      <c r="B138" s="140"/>
      <c r="C138" s="135"/>
      <c r="D138" s="135"/>
      <c r="E138" s="136"/>
      <c r="F138" s="137"/>
      <c r="G138" s="138"/>
      <c r="H138" s="139"/>
      <c r="I138" s="139"/>
      <c r="J138" s="139"/>
      <c r="K138" s="139"/>
    </row>
    <row r="139" spans="1:11" x14ac:dyDescent="0.15">
      <c r="A139" s="140"/>
      <c r="B139" s="140"/>
      <c r="C139" s="135"/>
      <c r="D139" s="135"/>
      <c r="E139" s="136"/>
      <c r="F139" s="137"/>
      <c r="G139" s="138"/>
      <c r="H139" s="139"/>
      <c r="I139" s="139"/>
      <c r="J139" s="139"/>
      <c r="K139" s="139"/>
    </row>
    <row r="140" spans="1:11" x14ac:dyDescent="0.15">
      <c r="A140" s="140"/>
      <c r="B140" s="140"/>
      <c r="C140" s="135"/>
      <c r="D140" s="135"/>
      <c r="E140" s="136"/>
      <c r="F140" s="137"/>
      <c r="G140" s="138"/>
      <c r="H140" s="139"/>
      <c r="I140" s="139"/>
      <c r="J140" s="139"/>
      <c r="K140" s="139"/>
    </row>
    <row r="141" spans="1:11" x14ac:dyDescent="0.15">
      <c r="A141" s="140"/>
      <c r="B141" s="140"/>
      <c r="C141" s="135"/>
      <c r="D141" s="135"/>
      <c r="E141" s="136"/>
      <c r="F141" s="137"/>
      <c r="G141" s="138"/>
      <c r="H141" s="139"/>
      <c r="I141" s="139"/>
      <c r="J141" s="139"/>
      <c r="K141" s="139"/>
    </row>
    <row r="142" spans="1:11" x14ac:dyDescent="0.15">
      <c r="A142" s="140"/>
      <c r="B142" s="140"/>
      <c r="C142" s="135"/>
      <c r="D142" s="135"/>
      <c r="E142" s="136"/>
      <c r="F142" s="137"/>
      <c r="G142" s="138"/>
      <c r="H142" s="139"/>
      <c r="I142" s="139"/>
      <c r="J142" s="139"/>
      <c r="K142" s="139"/>
    </row>
    <row r="143" spans="1:11" x14ac:dyDescent="0.15">
      <c r="A143" s="140"/>
      <c r="B143" s="140"/>
      <c r="C143" s="135"/>
      <c r="D143" s="135"/>
      <c r="E143" s="136"/>
      <c r="F143" s="137"/>
      <c r="G143" s="138"/>
      <c r="H143" s="139"/>
      <c r="I143" s="139"/>
      <c r="J143" s="139"/>
      <c r="K143" s="139"/>
    </row>
    <row r="144" spans="1:11" x14ac:dyDescent="0.15">
      <c r="A144" s="140"/>
      <c r="B144" s="140"/>
      <c r="C144" s="135"/>
      <c r="D144" s="135"/>
      <c r="E144" s="136"/>
      <c r="F144" s="137"/>
      <c r="G144" s="138"/>
      <c r="H144" s="139"/>
      <c r="I144" s="139"/>
      <c r="J144" s="139"/>
      <c r="K144" s="139"/>
    </row>
    <row r="145" spans="1:11" x14ac:dyDescent="0.15">
      <c r="A145" s="140"/>
      <c r="B145" s="140"/>
      <c r="C145" s="135"/>
      <c r="D145" s="135"/>
      <c r="E145" s="136"/>
      <c r="F145" s="137"/>
      <c r="G145" s="138"/>
      <c r="H145" s="139"/>
      <c r="I145" s="139"/>
      <c r="J145" s="139"/>
      <c r="K145" s="139"/>
    </row>
    <row r="146" spans="1:11" x14ac:dyDescent="0.15">
      <c r="A146" s="140"/>
      <c r="B146" s="140"/>
      <c r="C146" s="135"/>
      <c r="D146" s="135"/>
      <c r="E146" s="136"/>
      <c r="F146" s="137"/>
      <c r="G146" s="138"/>
      <c r="H146" s="139"/>
      <c r="I146" s="139"/>
      <c r="J146" s="139"/>
      <c r="K146" s="139"/>
    </row>
    <row r="147" spans="1:11" x14ac:dyDescent="0.15">
      <c r="A147" s="140"/>
      <c r="B147" s="140"/>
      <c r="C147" s="135"/>
      <c r="D147" s="135"/>
      <c r="E147" s="136"/>
      <c r="F147" s="137"/>
      <c r="G147" s="138"/>
      <c r="H147" s="139"/>
      <c r="I147" s="139"/>
      <c r="J147" s="139"/>
      <c r="K147" s="139"/>
    </row>
    <row r="148" spans="1:11" x14ac:dyDescent="0.15">
      <c r="A148" s="140"/>
      <c r="B148" s="140"/>
      <c r="C148" s="135"/>
      <c r="D148" s="135"/>
      <c r="E148" s="136"/>
      <c r="F148" s="137"/>
      <c r="G148" s="138"/>
      <c r="H148" s="139"/>
      <c r="I148" s="139"/>
      <c r="J148" s="139"/>
      <c r="K148" s="139"/>
    </row>
    <row r="149" spans="1:11" x14ac:dyDescent="0.15">
      <c r="A149" s="140"/>
      <c r="B149" s="140"/>
      <c r="C149" s="135"/>
      <c r="D149" s="135"/>
      <c r="E149" s="136"/>
      <c r="F149" s="137"/>
      <c r="G149" s="138"/>
      <c r="H149" s="139"/>
      <c r="I149" s="139"/>
      <c r="J149" s="139"/>
      <c r="K149" s="139"/>
    </row>
    <row r="150" spans="1:11" x14ac:dyDescent="0.15">
      <c r="A150" s="140"/>
      <c r="B150" s="140"/>
      <c r="C150" s="135"/>
      <c r="D150" s="135"/>
      <c r="E150" s="136"/>
      <c r="F150" s="137"/>
      <c r="G150" s="138"/>
      <c r="H150" s="139"/>
      <c r="I150" s="139"/>
      <c r="J150" s="139"/>
      <c r="K150" s="139"/>
    </row>
    <row r="151" spans="1:11" x14ac:dyDescent="0.15">
      <c r="A151" s="140"/>
      <c r="B151" s="140"/>
      <c r="C151" s="135"/>
      <c r="D151" s="135"/>
      <c r="E151" s="136"/>
      <c r="F151" s="137"/>
      <c r="G151" s="138"/>
      <c r="H151" s="139"/>
      <c r="I151" s="139"/>
      <c r="J151" s="139"/>
      <c r="K151" s="139"/>
    </row>
    <row r="152" spans="1:11" x14ac:dyDescent="0.15">
      <c r="A152" s="140"/>
      <c r="B152" s="140"/>
      <c r="C152" s="135"/>
      <c r="D152" s="135"/>
      <c r="E152" s="136"/>
      <c r="F152" s="137"/>
      <c r="G152" s="138"/>
      <c r="H152" s="139"/>
      <c r="I152" s="139"/>
      <c r="J152" s="139"/>
      <c r="K152" s="139"/>
    </row>
    <row r="153" spans="1:11" x14ac:dyDescent="0.15">
      <c r="A153" s="140"/>
      <c r="B153" s="140"/>
      <c r="C153" s="135"/>
      <c r="D153" s="135"/>
      <c r="E153" s="136"/>
      <c r="F153" s="137"/>
      <c r="G153" s="138"/>
      <c r="H153" s="139"/>
      <c r="I153" s="139"/>
      <c r="J153" s="139"/>
      <c r="K153" s="139"/>
    </row>
    <row r="154" spans="1:11" x14ac:dyDescent="0.15">
      <c r="A154" s="140"/>
      <c r="B154" s="140"/>
      <c r="C154" s="135"/>
      <c r="D154" s="135"/>
      <c r="E154" s="136"/>
      <c r="F154" s="137"/>
      <c r="G154" s="138"/>
      <c r="H154" s="139"/>
      <c r="I154" s="139"/>
      <c r="J154" s="139"/>
      <c r="K154" s="139"/>
    </row>
    <row r="155" spans="1:11" x14ac:dyDescent="0.15">
      <c r="A155" s="140"/>
      <c r="B155" s="140"/>
      <c r="C155" s="135"/>
      <c r="D155" s="135"/>
      <c r="E155" s="136"/>
      <c r="F155" s="137"/>
      <c r="G155" s="138"/>
      <c r="H155" s="139"/>
      <c r="I155" s="139"/>
      <c r="J155" s="139"/>
      <c r="K155" s="139"/>
    </row>
    <row r="156" spans="1:11" x14ac:dyDescent="0.15">
      <c r="A156" s="140"/>
      <c r="B156" s="140"/>
      <c r="C156" s="135"/>
      <c r="D156" s="135"/>
      <c r="E156" s="136"/>
      <c r="F156" s="137"/>
      <c r="G156" s="138"/>
      <c r="H156" s="139"/>
      <c r="I156" s="139"/>
      <c r="J156" s="139"/>
      <c r="K156" s="139"/>
    </row>
    <row r="157" spans="1:11" x14ac:dyDescent="0.15">
      <c r="A157" s="140"/>
      <c r="B157" s="140"/>
      <c r="C157" s="135"/>
      <c r="D157" s="135"/>
      <c r="E157" s="136"/>
      <c r="F157" s="137"/>
      <c r="G157" s="138"/>
      <c r="H157" s="139"/>
      <c r="I157" s="139"/>
      <c r="J157" s="139"/>
      <c r="K157" s="139"/>
    </row>
    <row r="158" spans="1:11" x14ac:dyDescent="0.15">
      <c r="A158" s="140"/>
      <c r="B158" s="140"/>
      <c r="C158" s="135"/>
      <c r="D158" s="135"/>
      <c r="E158" s="136"/>
      <c r="F158" s="137"/>
      <c r="G158" s="138"/>
      <c r="H158" s="139"/>
      <c r="I158" s="139"/>
      <c r="J158" s="139"/>
      <c r="K158" s="139"/>
    </row>
    <row r="159" spans="1:11" x14ac:dyDescent="0.15">
      <c r="A159" s="140"/>
      <c r="B159" s="140"/>
      <c r="C159" s="135"/>
      <c r="D159" s="135"/>
      <c r="E159" s="136"/>
      <c r="F159" s="137"/>
      <c r="G159" s="138"/>
      <c r="H159" s="139"/>
      <c r="I159" s="139"/>
      <c r="J159" s="139"/>
      <c r="K159" s="139"/>
    </row>
    <row r="160" spans="1:11" x14ac:dyDescent="0.15">
      <c r="A160" s="140"/>
      <c r="B160" s="140"/>
      <c r="C160" s="135"/>
      <c r="D160" s="135"/>
      <c r="E160" s="136"/>
      <c r="F160" s="137"/>
      <c r="G160" s="138"/>
      <c r="H160" s="139"/>
      <c r="I160" s="139"/>
      <c r="J160" s="139"/>
      <c r="K160" s="139"/>
    </row>
    <row r="161" spans="1:11" x14ac:dyDescent="0.15">
      <c r="A161" s="140"/>
      <c r="B161" s="140"/>
      <c r="C161" s="135"/>
      <c r="D161" s="135"/>
      <c r="E161" s="136"/>
      <c r="F161" s="137"/>
      <c r="G161" s="138"/>
      <c r="H161" s="139"/>
      <c r="I161" s="139"/>
      <c r="J161" s="139"/>
      <c r="K161" s="139"/>
    </row>
    <row r="162" spans="1:11" x14ac:dyDescent="0.15">
      <c r="A162" s="140"/>
      <c r="B162" s="140"/>
      <c r="C162" s="135"/>
      <c r="D162" s="135"/>
      <c r="E162" s="136"/>
      <c r="F162" s="137"/>
      <c r="G162" s="138"/>
      <c r="H162" s="139"/>
      <c r="I162" s="139"/>
      <c r="J162" s="139"/>
      <c r="K162" s="139"/>
    </row>
    <row r="163" spans="1:11" x14ac:dyDescent="0.15">
      <c r="A163" s="140"/>
      <c r="B163" s="140"/>
      <c r="C163" s="135"/>
      <c r="D163" s="135"/>
      <c r="E163" s="136"/>
      <c r="F163" s="137"/>
      <c r="G163" s="138"/>
      <c r="H163" s="139"/>
      <c r="I163" s="139"/>
      <c r="J163" s="139"/>
      <c r="K163" s="139"/>
    </row>
    <row r="164" spans="1:11" x14ac:dyDescent="0.15">
      <c r="A164" s="140"/>
      <c r="B164" s="140"/>
      <c r="C164" s="135"/>
      <c r="D164" s="135"/>
      <c r="E164" s="136"/>
      <c r="F164" s="137"/>
      <c r="G164" s="138"/>
      <c r="H164" s="139"/>
      <c r="I164" s="139"/>
      <c r="J164" s="139"/>
      <c r="K164" s="139"/>
    </row>
    <row r="165" spans="1:11" x14ac:dyDescent="0.15">
      <c r="A165" s="140"/>
      <c r="B165" s="140"/>
      <c r="C165" s="135"/>
      <c r="D165" s="135"/>
      <c r="E165" s="136"/>
      <c r="F165" s="137"/>
      <c r="G165" s="138"/>
      <c r="H165" s="139"/>
      <c r="I165" s="139"/>
      <c r="J165" s="139"/>
      <c r="K165" s="139"/>
    </row>
    <row r="166" spans="1:11" x14ac:dyDescent="0.15">
      <c r="A166" s="140"/>
      <c r="B166" s="140"/>
      <c r="C166" s="135"/>
      <c r="D166" s="135"/>
      <c r="E166" s="136"/>
      <c r="F166" s="137"/>
      <c r="G166" s="138"/>
      <c r="H166" s="139"/>
      <c r="I166" s="139"/>
      <c r="J166" s="139"/>
      <c r="K166" s="139"/>
    </row>
    <row r="167" spans="1:11" x14ac:dyDescent="0.15">
      <c r="A167" s="140"/>
      <c r="B167" s="140"/>
      <c r="C167" s="135"/>
      <c r="D167" s="135"/>
      <c r="E167" s="136"/>
      <c r="F167" s="137"/>
      <c r="G167" s="138"/>
      <c r="H167" s="139"/>
      <c r="I167" s="139"/>
      <c r="J167" s="139"/>
      <c r="K167" s="139"/>
    </row>
    <row r="168" spans="1:11" x14ac:dyDescent="0.15">
      <c r="A168" s="140"/>
      <c r="B168" s="140"/>
      <c r="C168" s="135"/>
      <c r="D168" s="135"/>
      <c r="E168" s="136"/>
      <c r="F168" s="137"/>
      <c r="G168" s="138"/>
      <c r="H168" s="139"/>
      <c r="I168" s="139"/>
      <c r="J168" s="139"/>
      <c r="K168" s="139"/>
    </row>
    <row r="169" spans="1:11" x14ac:dyDescent="0.15">
      <c r="A169" s="140"/>
      <c r="B169" s="140"/>
      <c r="C169" s="135"/>
      <c r="D169" s="135"/>
      <c r="E169" s="136"/>
      <c r="F169" s="137"/>
      <c r="G169" s="138"/>
      <c r="H169" s="139"/>
      <c r="I169" s="139"/>
      <c r="J169" s="139"/>
      <c r="K169" s="139"/>
    </row>
    <row r="170" spans="1:11" x14ac:dyDescent="0.15">
      <c r="A170" s="140"/>
      <c r="B170" s="140"/>
      <c r="C170" s="135"/>
      <c r="D170" s="135"/>
      <c r="E170" s="136"/>
      <c r="F170" s="137"/>
      <c r="G170" s="138"/>
      <c r="H170" s="139"/>
      <c r="I170" s="139"/>
      <c r="J170" s="139"/>
      <c r="K170" s="139"/>
    </row>
    <row r="171" spans="1:11" x14ac:dyDescent="0.15">
      <c r="A171" s="140"/>
      <c r="B171" s="140"/>
      <c r="C171" s="135"/>
      <c r="D171" s="135"/>
      <c r="E171" s="136"/>
      <c r="F171" s="137"/>
      <c r="G171" s="138"/>
      <c r="H171" s="139"/>
      <c r="I171" s="139"/>
      <c r="J171" s="139"/>
      <c r="K171" s="139"/>
    </row>
    <row r="172" spans="1:11" x14ac:dyDescent="0.15">
      <c r="A172" s="140"/>
      <c r="B172" s="140"/>
      <c r="C172" s="135"/>
      <c r="D172" s="135"/>
      <c r="E172" s="136"/>
      <c r="F172" s="137"/>
      <c r="G172" s="138"/>
      <c r="H172" s="139"/>
      <c r="I172" s="139"/>
      <c r="J172" s="139"/>
      <c r="K172" s="139"/>
    </row>
    <row r="173" spans="1:11" x14ac:dyDescent="0.15">
      <c r="A173" s="140"/>
      <c r="B173" s="140"/>
      <c r="C173" s="135"/>
      <c r="D173" s="135"/>
      <c r="E173" s="136"/>
      <c r="F173" s="137"/>
      <c r="G173" s="138"/>
      <c r="H173" s="139"/>
      <c r="I173" s="139"/>
      <c r="J173" s="139"/>
      <c r="K173" s="139"/>
    </row>
    <row r="174" spans="1:11" x14ac:dyDescent="0.15">
      <c r="A174" s="140"/>
      <c r="B174" s="140"/>
      <c r="C174" s="135"/>
      <c r="D174" s="135"/>
      <c r="E174" s="136"/>
      <c r="F174" s="137"/>
      <c r="G174" s="138"/>
      <c r="H174" s="139"/>
      <c r="I174" s="139"/>
      <c r="J174" s="139"/>
      <c r="K174" s="139"/>
    </row>
    <row r="175" spans="1:11" x14ac:dyDescent="0.15">
      <c r="A175" s="140"/>
      <c r="B175" s="140"/>
      <c r="C175" s="135"/>
      <c r="D175" s="135"/>
      <c r="E175" s="136"/>
      <c r="F175" s="137"/>
      <c r="G175" s="138"/>
      <c r="H175" s="139"/>
      <c r="I175" s="139"/>
      <c r="J175" s="139"/>
      <c r="K175" s="139"/>
    </row>
    <row r="176" spans="1:11" x14ac:dyDescent="0.15">
      <c r="A176" s="140"/>
      <c r="B176" s="140"/>
      <c r="C176" s="135"/>
      <c r="D176" s="135"/>
      <c r="E176" s="136"/>
      <c r="F176" s="137"/>
      <c r="G176" s="138"/>
      <c r="H176" s="139"/>
      <c r="I176" s="139"/>
      <c r="J176" s="139"/>
      <c r="K176" s="139"/>
    </row>
    <row r="177" spans="1:11" x14ac:dyDescent="0.15">
      <c r="A177" s="140"/>
      <c r="B177" s="140"/>
      <c r="C177" s="135"/>
      <c r="D177" s="135"/>
      <c r="E177" s="136"/>
      <c r="F177" s="137"/>
      <c r="G177" s="138"/>
      <c r="H177" s="139"/>
      <c r="I177" s="139"/>
      <c r="J177" s="139"/>
      <c r="K177" s="139"/>
    </row>
    <row r="178" spans="1:11" x14ac:dyDescent="0.15">
      <c r="A178" s="140"/>
      <c r="B178" s="140"/>
      <c r="C178" s="135"/>
      <c r="D178" s="135"/>
      <c r="E178" s="136"/>
      <c r="F178" s="137"/>
      <c r="G178" s="138"/>
      <c r="H178" s="139"/>
      <c r="I178" s="139"/>
      <c r="J178" s="139"/>
      <c r="K178" s="139"/>
    </row>
    <row r="179" spans="1:11" x14ac:dyDescent="0.15">
      <c r="A179" s="140"/>
      <c r="B179" s="140"/>
      <c r="C179" s="135"/>
      <c r="D179" s="135"/>
      <c r="E179" s="136"/>
      <c r="F179" s="137"/>
      <c r="G179" s="138"/>
      <c r="H179" s="139"/>
      <c r="I179" s="139"/>
      <c r="J179" s="139"/>
      <c r="K179" s="139"/>
    </row>
    <row r="180" spans="1:11" x14ac:dyDescent="0.15">
      <c r="A180" s="140"/>
      <c r="B180" s="140"/>
      <c r="C180" s="135"/>
      <c r="D180" s="135"/>
      <c r="E180" s="136"/>
      <c r="F180" s="137"/>
      <c r="G180" s="138"/>
      <c r="H180" s="139"/>
      <c r="I180" s="139"/>
      <c r="J180" s="139"/>
      <c r="K180" s="139"/>
    </row>
    <row r="181" spans="1:11" x14ac:dyDescent="0.15">
      <c r="A181" s="140"/>
      <c r="B181" s="140"/>
      <c r="C181" s="135"/>
      <c r="D181" s="135"/>
      <c r="E181" s="136"/>
      <c r="F181" s="137"/>
      <c r="G181" s="138"/>
      <c r="H181" s="139"/>
      <c r="I181" s="139"/>
      <c r="J181" s="139"/>
      <c r="K181" s="139"/>
    </row>
    <row r="182" spans="1:11" x14ac:dyDescent="0.15">
      <c r="A182" s="140"/>
      <c r="B182" s="140"/>
      <c r="C182" s="135"/>
      <c r="D182" s="135"/>
      <c r="E182" s="136"/>
      <c r="F182" s="137"/>
      <c r="G182" s="138"/>
      <c r="H182" s="139"/>
      <c r="I182" s="139"/>
      <c r="J182" s="139"/>
      <c r="K182" s="139"/>
    </row>
    <row r="183" spans="1:11" x14ac:dyDescent="0.15">
      <c r="A183" s="140"/>
      <c r="B183" s="140"/>
      <c r="C183" s="135"/>
      <c r="D183" s="135"/>
      <c r="E183" s="136"/>
      <c r="F183" s="137"/>
      <c r="G183" s="138"/>
      <c r="H183" s="139"/>
      <c r="I183" s="139"/>
      <c r="J183" s="139"/>
      <c r="K183" s="139"/>
    </row>
    <row r="184" spans="1:11" x14ac:dyDescent="0.15">
      <c r="A184" s="140"/>
      <c r="B184" s="140"/>
      <c r="C184" s="135"/>
      <c r="D184" s="135"/>
      <c r="E184" s="136"/>
      <c r="F184" s="137"/>
      <c r="G184" s="138"/>
      <c r="H184" s="139"/>
      <c r="I184" s="139"/>
      <c r="J184" s="139"/>
      <c r="K184" s="139"/>
    </row>
    <row r="185" spans="1:11" x14ac:dyDescent="0.15">
      <c r="A185" s="140"/>
      <c r="B185" s="140"/>
      <c r="C185" s="135"/>
      <c r="D185" s="135"/>
      <c r="E185" s="136"/>
      <c r="F185" s="137"/>
      <c r="G185" s="138"/>
      <c r="H185" s="139"/>
      <c r="I185" s="139"/>
      <c r="J185" s="139"/>
      <c r="K185" s="139"/>
    </row>
    <row r="186" spans="1:11" x14ac:dyDescent="0.15">
      <c r="A186" s="140"/>
      <c r="B186" s="140"/>
      <c r="C186" s="135"/>
      <c r="D186" s="135"/>
      <c r="E186" s="136"/>
      <c r="F186" s="137"/>
      <c r="G186" s="138"/>
      <c r="H186" s="139"/>
      <c r="I186" s="139"/>
      <c r="J186" s="139"/>
      <c r="K186" s="139"/>
    </row>
    <row r="187" spans="1:11" x14ac:dyDescent="0.15">
      <c r="A187" s="140"/>
      <c r="B187" s="140"/>
      <c r="C187" s="135"/>
      <c r="D187" s="135"/>
      <c r="E187" s="136"/>
      <c r="F187" s="137"/>
      <c r="G187" s="138"/>
      <c r="H187" s="139"/>
      <c r="I187" s="139"/>
      <c r="J187" s="139"/>
      <c r="K187" s="139"/>
    </row>
    <row r="188" spans="1:11" x14ac:dyDescent="0.15">
      <c r="A188" s="140"/>
      <c r="B188" s="140"/>
      <c r="C188" s="135"/>
      <c r="D188" s="135"/>
      <c r="E188" s="136"/>
      <c r="F188" s="137"/>
      <c r="G188" s="138"/>
      <c r="H188" s="139"/>
      <c r="I188" s="139"/>
      <c r="J188" s="139"/>
      <c r="K188" s="139"/>
    </row>
    <row r="189" spans="1:11" x14ac:dyDescent="0.15">
      <c r="A189" s="140"/>
      <c r="B189" s="140"/>
      <c r="C189" s="135"/>
      <c r="D189" s="135"/>
      <c r="E189" s="136"/>
      <c r="F189" s="137"/>
      <c r="G189" s="138"/>
      <c r="H189" s="139"/>
      <c r="I189" s="139"/>
      <c r="J189" s="139"/>
      <c r="K189" s="139"/>
    </row>
    <row r="190" spans="1:11" x14ac:dyDescent="0.15">
      <c r="A190" s="140"/>
      <c r="B190" s="140"/>
      <c r="C190" s="135"/>
      <c r="D190" s="135"/>
      <c r="E190" s="136"/>
      <c r="F190" s="137"/>
      <c r="G190" s="138"/>
      <c r="H190" s="139"/>
      <c r="I190" s="139"/>
      <c r="J190" s="139"/>
      <c r="K190" s="139"/>
    </row>
    <row r="191" spans="1:11" x14ac:dyDescent="0.15">
      <c r="A191" s="140"/>
      <c r="B191" s="140"/>
      <c r="C191" s="135"/>
      <c r="D191" s="135"/>
      <c r="E191" s="136"/>
      <c r="F191" s="137"/>
      <c r="G191" s="138"/>
      <c r="H191" s="139"/>
      <c r="I191" s="139"/>
      <c r="J191" s="139"/>
      <c r="K191" s="139"/>
    </row>
    <row r="192" spans="1:11" x14ac:dyDescent="0.15">
      <c r="A192" s="140"/>
      <c r="B192" s="140"/>
      <c r="C192" s="135"/>
      <c r="D192" s="135"/>
      <c r="E192" s="136"/>
      <c r="F192" s="137"/>
      <c r="G192" s="138"/>
      <c r="H192" s="139"/>
      <c r="I192" s="139"/>
      <c r="J192" s="139"/>
      <c r="K192" s="139"/>
    </row>
    <row r="193" spans="1:11" x14ac:dyDescent="0.15">
      <c r="A193" s="140"/>
      <c r="B193" s="140"/>
      <c r="C193" s="135"/>
      <c r="D193" s="135"/>
      <c r="E193" s="136"/>
      <c r="F193" s="137"/>
      <c r="G193" s="138"/>
      <c r="H193" s="139"/>
      <c r="I193" s="139"/>
      <c r="J193" s="139"/>
      <c r="K193" s="139"/>
    </row>
    <row r="194" spans="1:11" x14ac:dyDescent="0.15">
      <c r="A194" s="140"/>
      <c r="B194" s="140"/>
      <c r="C194" s="135"/>
      <c r="D194" s="135"/>
      <c r="E194" s="136"/>
      <c r="F194" s="137"/>
      <c r="G194" s="138"/>
      <c r="H194" s="139"/>
      <c r="I194" s="139"/>
      <c r="J194" s="139"/>
      <c r="K194" s="139"/>
    </row>
    <row r="195" spans="1:11" x14ac:dyDescent="0.15">
      <c r="A195" s="140"/>
      <c r="B195" s="140"/>
      <c r="C195" s="135"/>
      <c r="D195" s="135"/>
      <c r="E195" s="136"/>
      <c r="F195" s="137"/>
      <c r="G195" s="138"/>
      <c r="H195" s="139"/>
      <c r="I195" s="139"/>
      <c r="J195" s="139"/>
      <c r="K195" s="139"/>
    </row>
    <row r="196" spans="1:11" x14ac:dyDescent="0.15">
      <c r="A196" s="140"/>
      <c r="B196" s="140"/>
      <c r="C196" s="135"/>
      <c r="D196" s="135"/>
      <c r="E196" s="136"/>
      <c r="F196" s="137"/>
      <c r="G196" s="138"/>
      <c r="H196" s="139"/>
      <c r="I196" s="139"/>
      <c r="J196" s="139"/>
      <c r="K196" s="139"/>
    </row>
    <row r="197" spans="1:11" x14ac:dyDescent="0.15">
      <c r="A197" s="140"/>
      <c r="B197" s="140"/>
      <c r="C197" s="135"/>
      <c r="D197" s="135"/>
      <c r="E197" s="136"/>
      <c r="F197" s="137"/>
      <c r="G197" s="138"/>
      <c r="H197" s="139"/>
      <c r="I197" s="139"/>
      <c r="J197" s="139"/>
      <c r="K197" s="139"/>
    </row>
    <row r="198" spans="1:11" x14ac:dyDescent="0.15">
      <c r="A198" s="140"/>
      <c r="B198" s="140"/>
      <c r="C198" s="135"/>
      <c r="D198" s="135"/>
      <c r="E198" s="136"/>
      <c r="F198" s="137"/>
      <c r="G198" s="138"/>
      <c r="H198" s="139"/>
      <c r="I198" s="139"/>
      <c r="J198" s="139"/>
      <c r="K198" s="139"/>
    </row>
    <row r="199" spans="1:11" x14ac:dyDescent="0.15">
      <c r="A199" s="140"/>
      <c r="B199" s="140"/>
      <c r="C199" s="135"/>
      <c r="D199" s="135"/>
      <c r="E199" s="136"/>
      <c r="F199" s="137"/>
      <c r="G199" s="138"/>
      <c r="H199" s="139"/>
      <c r="I199" s="139"/>
      <c r="J199" s="139"/>
      <c r="K199" s="139"/>
    </row>
    <row r="200" spans="1:11" x14ac:dyDescent="0.15">
      <c r="A200" s="140"/>
      <c r="B200" s="140"/>
      <c r="C200" s="135"/>
      <c r="D200" s="135"/>
      <c r="E200" s="136"/>
      <c r="F200" s="137"/>
      <c r="G200" s="138"/>
      <c r="H200" s="139"/>
      <c r="I200" s="139"/>
      <c r="J200" s="139"/>
      <c r="K200" s="139"/>
    </row>
    <row r="201" spans="1:11" x14ac:dyDescent="0.15">
      <c r="A201" s="140"/>
      <c r="B201" s="140"/>
      <c r="C201" s="135"/>
      <c r="D201" s="135"/>
      <c r="E201" s="136"/>
      <c r="F201" s="137"/>
      <c r="G201" s="138"/>
      <c r="H201" s="139"/>
      <c r="I201" s="139"/>
      <c r="J201" s="139"/>
      <c r="K201" s="139"/>
    </row>
    <row r="202" spans="1:11" x14ac:dyDescent="0.15">
      <c r="A202" s="140"/>
      <c r="B202" s="140"/>
      <c r="C202" s="135"/>
      <c r="D202" s="135"/>
      <c r="E202" s="136"/>
      <c r="F202" s="137"/>
      <c r="G202" s="138"/>
      <c r="H202" s="139"/>
      <c r="I202" s="139"/>
      <c r="J202" s="139"/>
      <c r="K202" s="139"/>
    </row>
    <row r="203" spans="1:11" x14ac:dyDescent="0.15">
      <c r="A203" s="140"/>
      <c r="B203" s="140"/>
      <c r="C203" s="135"/>
      <c r="D203" s="135"/>
      <c r="E203" s="136"/>
      <c r="F203" s="137"/>
      <c r="G203" s="138"/>
      <c r="H203" s="139"/>
      <c r="I203" s="139"/>
      <c r="J203" s="139"/>
      <c r="K203" s="139"/>
    </row>
    <row r="204" spans="1:11" x14ac:dyDescent="0.15">
      <c r="A204" s="140"/>
      <c r="B204" s="140"/>
      <c r="C204" s="135"/>
      <c r="D204" s="135"/>
      <c r="E204" s="136"/>
      <c r="F204" s="137"/>
      <c r="G204" s="138"/>
      <c r="H204" s="139"/>
      <c r="I204" s="139"/>
      <c r="J204" s="139"/>
      <c r="K204" s="139"/>
    </row>
    <row r="205" spans="1:11" x14ac:dyDescent="0.15">
      <c r="A205" s="140"/>
      <c r="B205" s="140"/>
      <c r="C205" s="135"/>
      <c r="D205" s="135"/>
      <c r="E205" s="136"/>
      <c r="F205" s="137"/>
      <c r="G205" s="138"/>
      <c r="H205" s="139"/>
      <c r="I205" s="139"/>
      <c r="J205" s="139"/>
      <c r="K205" s="139"/>
    </row>
    <row r="206" spans="1:11" x14ac:dyDescent="0.15">
      <c r="A206" s="140"/>
      <c r="B206" s="140"/>
      <c r="C206" s="135"/>
      <c r="D206" s="135"/>
      <c r="E206" s="136"/>
      <c r="F206" s="137"/>
      <c r="G206" s="138"/>
      <c r="H206" s="139"/>
      <c r="I206" s="139"/>
      <c r="J206" s="139"/>
      <c r="K206" s="139"/>
    </row>
    <row r="207" spans="1:11" x14ac:dyDescent="0.15">
      <c r="A207" s="140"/>
      <c r="B207" s="140"/>
      <c r="C207" s="135"/>
      <c r="D207" s="135"/>
      <c r="E207" s="136"/>
      <c r="F207" s="137"/>
      <c r="G207" s="138"/>
      <c r="H207" s="139"/>
      <c r="I207" s="139"/>
      <c r="J207" s="139"/>
      <c r="K207" s="139"/>
    </row>
    <row r="208" spans="1:11" x14ac:dyDescent="0.15">
      <c r="A208" s="140"/>
      <c r="B208" s="140"/>
      <c r="C208" s="135"/>
      <c r="D208" s="135"/>
      <c r="E208" s="136"/>
      <c r="F208" s="137"/>
      <c r="G208" s="138"/>
      <c r="H208" s="139"/>
      <c r="I208" s="139"/>
      <c r="J208" s="139"/>
      <c r="K208" s="139"/>
    </row>
    <row r="209" spans="1:11" x14ac:dyDescent="0.15">
      <c r="A209" s="140"/>
      <c r="B209" s="140"/>
      <c r="C209" s="135"/>
      <c r="D209" s="135"/>
      <c r="E209" s="136"/>
      <c r="F209" s="137"/>
      <c r="G209" s="138"/>
      <c r="H209" s="139"/>
      <c r="I209" s="139"/>
      <c r="J209" s="139"/>
      <c r="K209" s="139"/>
    </row>
    <row r="210" spans="1:11" x14ac:dyDescent="0.15">
      <c r="A210" s="140"/>
      <c r="B210" s="140"/>
      <c r="C210" s="135"/>
      <c r="D210" s="135"/>
      <c r="E210" s="136"/>
      <c r="F210" s="137"/>
      <c r="G210" s="138"/>
      <c r="H210" s="139"/>
      <c r="I210" s="139"/>
      <c r="J210" s="139"/>
      <c r="K210" s="139"/>
    </row>
    <row r="211" spans="1:11" x14ac:dyDescent="0.15">
      <c r="A211" s="140"/>
      <c r="B211" s="140"/>
      <c r="C211" s="135"/>
      <c r="D211" s="135"/>
      <c r="E211" s="136"/>
      <c r="F211" s="137"/>
      <c r="G211" s="138"/>
      <c r="H211" s="139"/>
      <c r="I211" s="139"/>
      <c r="J211" s="139"/>
      <c r="K211" s="139"/>
    </row>
    <row r="212" spans="1:11" x14ac:dyDescent="0.15">
      <c r="A212" s="140"/>
      <c r="B212" s="140"/>
      <c r="C212" s="135"/>
      <c r="D212" s="135"/>
      <c r="E212" s="136"/>
      <c r="F212" s="137"/>
      <c r="G212" s="138"/>
      <c r="H212" s="139"/>
      <c r="I212" s="139"/>
      <c r="J212" s="139"/>
      <c r="K212" s="139"/>
    </row>
    <row r="213" spans="1:11" x14ac:dyDescent="0.15">
      <c r="A213" s="140"/>
      <c r="B213" s="140"/>
      <c r="C213" s="135"/>
      <c r="D213" s="135"/>
      <c r="E213" s="136"/>
      <c r="F213" s="137"/>
      <c r="G213" s="138"/>
      <c r="H213" s="139"/>
      <c r="I213" s="139"/>
      <c r="J213" s="139"/>
      <c r="K213" s="139"/>
    </row>
    <row r="214" spans="1:11" x14ac:dyDescent="0.15">
      <c r="A214" s="140"/>
      <c r="B214" s="140"/>
      <c r="C214" s="135"/>
      <c r="D214" s="135"/>
      <c r="E214" s="136"/>
      <c r="F214" s="137"/>
      <c r="G214" s="138"/>
      <c r="H214" s="139"/>
      <c r="I214" s="139"/>
      <c r="J214" s="139"/>
      <c r="K214" s="139"/>
    </row>
    <row r="215" spans="1:11" x14ac:dyDescent="0.15">
      <c r="A215" s="140"/>
      <c r="B215" s="140"/>
      <c r="C215" s="135"/>
      <c r="D215" s="135"/>
      <c r="E215" s="136"/>
      <c r="F215" s="137"/>
      <c r="G215" s="138"/>
      <c r="H215" s="139"/>
      <c r="I215" s="139"/>
      <c r="J215" s="139"/>
      <c r="K215" s="139"/>
    </row>
    <row r="216" spans="1:11" x14ac:dyDescent="0.15">
      <c r="A216" s="140"/>
      <c r="B216" s="140"/>
      <c r="C216" s="135"/>
      <c r="D216" s="135"/>
      <c r="E216" s="136"/>
      <c r="F216" s="137"/>
      <c r="G216" s="138"/>
      <c r="H216" s="139"/>
      <c r="I216" s="139"/>
      <c r="J216" s="139"/>
      <c r="K216" s="139"/>
    </row>
    <row r="217" spans="1:11" x14ac:dyDescent="0.15">
      <c r="A217" s="140"/>
      <c r="B217" s="140"/>
      <c r="C217" s="135"/>
      <c r="D217" s="135"/>
      <c r="E217" s="136"/>
      <c r="F217" s="137"/>
      <c r="G217" s="138"/>
      <c r="H217" s="139"/>
      <c r="I217" s="139"/>
      <c r="J217" s="139"/>
      <c r="K217" s="139"/>
    </row>
    <row r="218" spans="1:11" x14ac:dyDescent="0.15">
      <c r="A218" s="140"/>
      <c r="B218" s="140"/>
      <c r="C218" s="135"/>
      <c r="D218" s="135"/>
      <c r="E218" s="136"/>
      <c r="F218" s="137"/>
      <c r="G218" s="138"/>
      <c r="H218" s="139"/>
      <c r="I218" s="139"/>
      <c r="J218" s="139"/>
      <c r="K218" s="139"/>
    </row>
    <row r="219" spans="1:11" x14ac:dyDescent="0.15">
      <c r="A219" s="140"/>
      <c r="B219" s="140"/>
      <c r="C219" s="135"/>
      <c r="D219" s="135"/>
      <c r="E219" s="136"/>
      <c r="F219" s="137"/>
      <c r="G219" s="138"/>
      <c r="H219" s="139"/>
      <c r="I219" s="139"/>
      <c r="J219" s="139"/>
      <c r="K219" s="139"/>
    </row>
    <row r="220" spans="1:11" x14ac:dyDescent="0.15">
      <c r="A220" s="140"/>
      <c r="B220" s="140"/>
      <c r="C220" s="135"/>
      <c r="D220" s="135"/>
      <c r="E220" s="136"/>
      <c r="F220" s="137"/>
      <c r="G220" s="138"/>
      <c r="H220" s="139"/>
      <c r="I220" s="139"/>
      <c r="J220" s="139"/>
      <c r="K220" s="139"/>
    </row>
    <row r="221" spans="1:11" x14ac:dyDescent="0.15">
      <c r="A221" s="140"/>
      <c r="B221" s="140"/>
      <c r="C221" s="135"/>
      <c r="D221" s="135"/>
      <c r="E221" s="136"/>
      <c r="F221" s="137"/>
      <c r="G221" s="138"/>
      <c r="H221" s="139"/>
      <c r="I221" s="139"/>
      <c r="J221" s="139"/>
      <c r="K221" s="139"/>
    </row>
    <row r="222" spans="1:11" x14ac:dyDescent="0.15">
      <c r="A222" s="140"/>
      <c r="B222" s="140"/>
      <c r="C222" s="135"/>
      <c r="D222" s="135"/>
      <c r="E222" s="136"/>
      <c r="F222" s="137"/>
      <c r="G222" s="138"/>
      <c r="H222" s="139"/>
      <c r="I222" s="139"/>
      <c r="J222" s="139"/>
      <c r="K222" s="139"/>
    </row>
    <row r="223" spans="1:11" x14ac:dyDescent="0.15">
      <c r="A223" s="140"/>
      <c r="B223" s="140"/>
      <c r="C223" s="135"/>
      <c r="D223" s="135"/>
      <c r="E223" s="136"/>
      <c r="F223" s="137"/>
      <c r="G223" s="138"/>
      <c r="H223" s="139"/>
      <c r="I223" s="139"/>
      <c r="J223" s="139"/>
      <c r="K223" s="139"/>
    </row>
    <row r="224" spans="1:11" x14ac:dyDescent="0.15">
      <c r="A224" s="140"/>
      <c r="B224" s="140"/>
      <c r="C224" s="135"/>
      <c r="D224" s="135"/>
      <c r="E224" s="136"/>
      <c r="F224" s="137"/>
      <c r="G224" s="138"/>
      <c r="H224" s="139"/>
      <c r="I224" s="139"/>
      <c r="J224" s="139"/>
      <c r="K224" s="139"/>
    </row>
    <row r="225" spans="1:11" x14ac:dyDescent="0.15">
      <c r="A225" s="140"/>
      <c r="B225" s="140"/>
      <c r="C225" s="135"/>
      <c r="D225" s="135"/>
      <c r="E225" s="136"/>
      <c r="F225" s="137"/>
      <c r="G225" s="138"/>
      <c r="H225" s="139"/>
      <c r="I225" s="139"/>
      <c r="J225" s="139"/>
      <c r="K225" s="139"/>
    </row>
    <row r="226" spans="1:11" x14ac:dyDescent="0.15">
      <c r="A226" s="140"/>
      <c r="B226" s="140"/>
      <c r="C226" s="135"/>
      <c r="D226" s="135"/>
      <c r="E226" s="136"/>
      <c r="F226" s="137"/>
      <c r="G226" s="138"/>
      <c r="H226" s="139"/>
      <c r="I226" s="139"/>
      <c r="J226" s="139"/>
      <c r="K226" s="139"/>
    </row>
    <row r="227" spans="1:11" x14ac:dyDescent="0.15">
      <c r="A227" s="140"/>
      <c r="B227" s="140"/>
      <c r="C227" s="135"/>
      <c r="D227" s="135"/>
      <c r="E227" s="136"/>
      <c r="F227" s="137"/>
      <c r="G227" s="138"/>
      <c r="H227" s="139"/>
      <c r="I227" s="139"/>
      <c r="J227" s="139"/>
      <c r="K227" s="139"/>
    </row>
    <row r="228" spans="1:11" x14ac:dyDescent="0.15">
      <c r="A228" s="140"/>
      <c r="B228" s="140"/>
      <c r="C228" s="135"/>
      <c r="D228" s="135"/>
      <c r="E228" s="136"/>
      <c r="F228" s="137"/>
      <c r="G228" s="138"/>
      <c r="H228" s="139"/>
      <c r="I228" s="139"/>
      <c r="J228" s="139"/>
      <c r="K228" s="139"/>
    </row>
    <row r="229" spans="1:11" x14ac:dyDescent="0.15">
      <c r="A229" s="140"/>
      <c r="B229" s="140"/>
      <c r="C229" s="135"/>
      <c r="D229" s="135"/>
      <c r="E229" s="136"/>
      <c r="F229" s="137"/>
      <c r="G229" s="138"/>
      <c r="H229" s="139"/>
      <c r="I229" s="139"/>
      <c r="J229" s="139"/>
      <c r="K229" s="139"/>
    </row>
    <row r="230" spans="1:11" x14ac:dyDescent="0.15">
      <c r="A230" s="140"/>
      <c r="B230" s="140"/>
      <c r="C230" s="135"/>
      <c r="D230" s="135"/>
      <c r="E230" s="136"/>
      <c r="F230" s="137"/>
      <c r="G230" s="138"/>
      <c r="H230" s="139"/>
      <c r="I230" s="139"/>
      <c r="J230" s="139"/>
      <c r="K230" s="139"/>
    </row>
    <row r="231" spans="1:11" x14ac:dyDescent="0.15">
      <c r="A231" s="140"/>
      <c r="B231" s="140"/>
      <c r="C231" s="135"/>
      <c r="D231" s="135"/>
      <c r="E231" s="136"/>
      <c r="F231" s="137"/>
      <c r="G231" s="138"/>
      <c r="H231" s="139"/>
      <c r="I231" s="139"/>
      <c r="J231" s="139"/>
      <c r="K231" s="139"/>
    </row>
    <row r="232" spans="1:11" x14ac:dyDescent="0.15">
      <c r="A232" s="140"/>
      <c r="B232" s="140"/>
      <c r="C232" s="135"/>
      <c r="D232" s="135"/>
      <c r="E232" s="136"/>
      <c r="F232" s="137"/>
      <c r="G232" s="138"/>
      <c r="H232" s="139"/>
      <c r="I232" s="139"/>
      <c r="J232" s="139"/>
      <c r="K232" s="139"/>
    </row>
    <row r="233" spans="1:11" x14ac:dyDescent="0.15">
      <c r="A233" s="140"/>
      <c r="B233" s="140"/>
      <c r="C233" s="135"/>
      <c r="D233" s="135"/>
      <c r="E233" s="136"/>
      <c r="F233" s="137"/>
      <c r="G233" s="138"/>
      <c r="H233" s="139"/>
      <c r="I233" s="139"/>
      <c r="J233" s="139"/>
      <c r="K233" s="139"/>
    </row>
    <row r="234" spans="1:11" x14ac:dyDescent="0.15">
      <c r="A234" s="140"/>
      <c r="B234" s="140"/>
      <c r="C234" s="135"/>
      <c r="D234" s="135"/>
      <c r="E234" s="136"/>
      <c r="F234" s="137"/>
      <c r="G234" s="138"/>
      <c r="H234" s="139"/>
      <c r="I234" s="139"/>
      <c r="J234" s="139"/>
      <c r="K234" s="139"/>
    </row>
    <row r="235" spans="1:11" x14ac:dyDescent="0.15">
      <c r="A235" s="140"/>
      <c r="B235" s="140"/>
      <c r="C235" s="135"/>
      <c r="D235" s="135"/>
      <c r="E235" s="136"/>
      <c r="F235" s="137"/>
      <c r="G235" s="138"/>
      <c r="H235" s="139"/>
      <c r="I235" s="139"/>
      <c r="J235" s="139"/>
      <c r="K235" s="139"/>
    </row>
    <row r="236" spans="1:11" x14ac:dyDescent="0.15">
      <c r="A236" s="140"/>
      <c r="B236" s="140"/>
      <c r="C236" s="135"/>
      <c r="D236" s="135"/>
      <c r="E236" s="136"/>
      <c r="F236" s="137"/>
      <c r="G236" s="138"/>
      <c r="H236" s="139"/>
      <c r="I236" s="139"/>
      <c r="J236" s="139"/>
      <c r="K236" s="139"/>
    </row>
    <row r="237" spans="1:11" x14ac:dyDescent="0.15">
      <c r="A237" s="140"/>
      <c r="B237" s="140"/>
      <c r="C237" s="135"/>
      <c r="D237" s="135"/>
      <c r="E237" s="136"/>
      <c r="F237" s="137"/>
      <c r="G237" s="138"/>
      <c r="H237" s="139"/>
      <c r="I237" s="139"/>
      <c r="J237" s="139"/>
      <c r="K237" s="139"/>
    </row>
    <row r="238" spans="1:11" x14ac:dyDescent="0.15">
      <c r="A238" s="140"/>
      <c r="B238" s="140"/>
      <c r="C238" s="135"/>
      <c r="D238" s="135"/>
      <c r="E238" s="136"/>
      <c r="F238" s="137"/>
      <c r="G238" s="138"/>
      <c r="H238" s="139"/>
      <c r="I238" s="139"/>
      <c r="J238" s="139"/>
      <c r="K238" s="139"/>
    </row>
    <row r="239" spans="1:11" x14ac:dyDescent="0.15">
      <c r="A239" s="140"/>
      <c r="B239" s="140"/>
      <c r="C239" s="135"/>
      <c r="D239" s="135"/>
      <c r="E239" s="136"/>
      <c r="F239" s="137"/>
      <c r="G239" s="138"/>
      <c r="H239" s="139"/>
      <c r="I239" s="139"/>
      <c r="J239" s="139"/>
      <c r="K239" s="139"/>
    </row>
    <row r="240" spans="1:11" x14ac:dyDescent="0.15">
      <c r="A240" s="140"/>
      <c r="B240" s="140"/>
      <c r="C240" s="135"/>
      <c r="D240" s="135"/>
      <c r="E240" s="136"/>
      <c r="F240" s="137"/>
      <c r="G240" s="138"/>
      <c r="H240" s="139"/>
      <c r="I240" s="139"/>
      <c r="J240" s="139"/>
      <c r="K240" s="139"/>
    </row>
    <row r="241" spans="1:11" x14ac:dyDescent="0.15">
      <c r="A241" s="140"/>
      <c r="B241" s="140"/>
      <c r="C241" s="135"/>
      <c r="D241" s="135"/>
      <c r="E241" s="136"/>
      <c r="F241" s="137"/>
      <c r="G241" s="138"/>
      <c r="H241" s="139"/>
      <c r="I241" s="139"/>
      <c r="J241" s="139"/>
      <c r="K241" s="139"/>
    </row>
    <row r="242" spans="1:11" x14ac:dyDescent="0.15">
      <c r="A242" s="140"/>
      <c r="B242" s="140"/>
      <c r="C242" s="135"/>
      <c r="D242" s="135"/>
      <c r="E242" s="136"/>
      <c r="F242" s="137"/>
      <c r="G242" s="138"/>
      <c r="H242" s="139"/>
      <c r="I242" s="139"/>
      <c r="J242" s="139"/>
      <c r="K242" s="139"/>
    </row>
    <row r="243" spans="1:11" x14ac:dyDescent="0.15">
      <c r="A243" s="140"/>
      <c r="B243" s="140"/>
      <c r="C243" s="135"/>
      <c r="D243" s="135"/>
      <c r="E243" s="136"/>
      <c r="F243" s="137"/>
      <c r="G243" s="138"/>
      <c r="H243" s="139"/>
      <c r="I243" s="139"/>
      <c r="J243" s="139"/>
      <c r="K243" s="139"/>
    </row>
    <row r="244" spans="1:11" x14ac:dyDescent="0.15">
      <c r="A244" s="140"/>
      <c r="B244" s="140"/>
      <c r="C244" s="135"/>
      <c r="D244" s="135"/>
      <c r="E244" s="136"/>
      <c r="F244" s="137"/>
      <c r="G244" s="138"/>
      <c r="H244" s="139"/>
      <c r="I244" s="139"/>
      <c r="J244" s="139"/>
      <c r="K244" s="139"/>
    </row>
    <row r="245" spans="1:11" x14ac:dyDescent="0.15">
      <c r="A245" s="140"/>
      <c r="B245" s="140"/>
      <c r="C245" s="135"/>
      <c r="D245" s="135"/>
      <c r="E245" s="136"/>
      <c r="F245" s="137"/>
      <c r="G245" s="138"/>
      <c r="H245" s="139"/>
      <c r="I245" s="139"/>
      <c r="J245" s="139"/>
      <c r="K245" s="139"/>
    </row>
    <row r="246" spans="1:11" x14ac:dyDescent="0.15">
      <c r="A246" s="140"/>
      <c r="B246" s="140"/>
      <c r="C246" s="135"/>
      <c r="D246" s="135"/>
      <c r="E246" s="136"/>
      <c r="F246" s="137"/>
      <c r="G246" s="138"/>
      <c r="H246" s="139"/>
      <c r="I246" s="139"/>
      <c r="J246" s="139"/>
      <c r="K246" s="139"/>
    </row>
    <row r="247" spans="1:11" x14ac:dyDescent="0.15">
      <c r="A247" s="140"/>
      <c r="B247" s="140"/>
      <c r="C247" s="135"/>
      <c r="D247" s="135"/>
      <c r="E247" s="136"/>
      <c r="F247" s="137"/>
      <c r="G247" s="138"/>
      <c r="H247" s="139"/>
      <c r="I247" s="139"/>
      <c r="J247" s="139"/>
      <c r="K247" s="139"/>
    </row>
    <row r="248" spans="1:11" x14ac:dyDescent="0.15">
      <c r="A248" s="140"/>
      <c r="B248" s="140"/>
      <c r="C248" s="135"/>
      <c r="D248" s="135"/>
      <c r="E248" s="136"/>
      <c r="F248" s="137"/>
      <c r="G248" s="138"/>
      <c r="H248" s="139"/>
      <c r="I248" s="139"/>
      <c r="J248" s="139"/>
      <c r="K248" s="139"/>
    </row>
  </sheetData>
  <mergeCells count="4">
    <mergeCell ref="A1:G1"/>
    <mergeCell ref="A2:G2"/>
    <mergeCell ref="B3:G3"/>
    <mergeCell ref="C10:D10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zoomScale="106" zoomScaleNormal="85" workbookViewId="0">
      <selection activeCell="C7" sqref="C7"/>
    </sheetView>
  </sheetViews>
  <sheetFormatPr baseColWidth="10" defaultColWidth="9.1640625" defaultRowHeight="13" x14ac:dyDescent="0.15"/>
  <cols>
    <col min="1" max="1" width="3.5" style="3" bestFit="1" customWidth="1"/>
    <col min="2" max="2" width="42" style="3" customWidth="1"/>
    <col min="3" max="3" width="9.1640625" style="14"/>
    <col min="4" max="4" width="11.6640625" style="2" customWidth="1"/>
    <col min="5" max="5" width="10.5" style="2" customWidth="1"/>
    <col min="6" max="6" width="11.33203125" style="3" bestFit="1" customWidth="1"/>
    <col min="7" max="7" width="13.1640625" style="3" bestFit="1" customWidth="1"/>
    <col min="8" max="8" width="45.83203125" style="3" customWidth="1"/>
    <col min="9" max="9" width="12.6640625" style="3" customWidth="1"/>
    <col min="10" max="16384" width="9.1640625" style="3"/>
  </cols>
  <sheetData>
    <row r="1" spans="1:13" ht="15" x14ac:dyDescent="0.2">
      <c r="G1" s="13"/>
      <c r="H1" s="13"/>
    </row>
    <row r="2" spans="1:13" ht="35.25" customHeight="1" x14ac:dyDescent="0.2">
      <c r="A2" s="227" t="s">
        <v>107</v>
      </c>
      <c r="B2" s="228"/>
      <c r="C2" s="228"/>
      <c r="D2" s="228"/>
      <c r="E2" s="228"/>
      <c r="F2" s="228"/>
      <c r="G2" s="228"/>
      <c r="H2" s="228"/>
      <c r="I2" s="10"/>
      <c r="J2" s="10"/>
      <c r="K2" s="11"/>
      <c r="L2" s="11"/>
      <c r="M2" s="15"/>
    </row>
    <row r="3" spans="1:13" ht="17" thickBot="1" x14ac:dyDescent="0.25">
      <c r="A3" s="11"/>
      <c r="B3" s="16"/>
      <c r="C3" s="17"/>
      <c r="D3" s="12"/>
      <c r="E3" s="12"/>
      <c r="F3" s="10"/>
      <c r="G3" s="15"/>
      <c r="H3" s="15"/>
      <c r="I3" s="16"/>
      <c r="J3" s="10"/>
      <c r="K3" s="10"/>
      <c r="L3" s="10"/>
      <c r="M3" s="15"/>
    </row>
    <row r="4" spans="1:13" s="4" customFormat="1" ht="48" x14ac:dyDescent="0.2">
      <c r="A4" s="40" t="s">
        <v>0</v>
      </c>
      <c r="B4" s="41" t="s">
        <v>66</v>
      </c>
      <c r="C4" s="18" t="s">
        <v>60</v>
      </c>
      <c r="D4" s="42" t="s">
        <v>67</v>
      </c>
      <c r="E4" s="42" t="s">
        <v>68</v>
      </c>
      <c r="F4" s="42" t="s">
        <v>61</v>
      </c>
      <c r="G4" s="18" t="s">
        <v>62</v>
      </c>
      <c r="H4" s="56" t="s">
        <v>65</v>
      </c>
      <c r="I4" s="55"/>
      <c r="J4" s="19"/>
      <c r="K4" s="20"/>
      <c r="L4" s="20"/>
      <c r="M4" s="20"/>
    </row>
    <row r="5" spans="1:13" ht="16" x14ac:dyDescent="0.2">
      <c r="A5" s="21">
        <v>1</v>
      </c>
      <c r="B5" s="22" t="s">
        <v>71</v>
      </c>
      <c r="C5" s="23">
        <v>1</v>
      </c>
      <c r="D5" s="24">
        <v>30000</v>
      </c>
      <c r="E5" s="24"/>
      <c r="F5" s="25">
        <f>C5*(D5+E5)*0.402</f>
        <v>12060</v>
      </c>
      <c r="G5" s="49">
        <f t="shared" ref="G5:G8" si="0">C5*D5+(E5+F5)</f>
        <v>42060</v>
      </c>
      <c r="H5" s="57" t="s">
        <v>81</v>
      </c>
      <c r="I5" s="26"/>
      <c r="J5" s="11"/>
      <c r="K5" s="27"/>
      <c r="L5" s="27"/>
      <c r="M5" s="27"/>
    </row>
    <row r="6" spans="1:13" ht="16" x14ac:dyDescent="0.2">
      <c r="A6" s="21">
        <v>2</v>
      </c>
      <c r="B6" s="22" t="s">
        <v>110</v>
      </c>
      <c r="C6" s="23">
        <v>1</v>
      </c>
      <c r="D6" s="24">
        <v>35000</v>
      </c>
      <c r="E6" s="24"/>
      <c r="F6" s="25">
        <f t="shared" ref="F6:F14" si="1">C6*(D6+E6)*0.402</f>
        <v>14070</v>
      </c>
      <c r="G6" s="49">
        <f t="shared" si="0"/>
        <v>49070</v>
      </c>
      <c r="H6" s="57" t="s">
        <v>81</v>
      </c>
      <c r="I6" s="26"/>
      <c r="J6" s="11"/>
      <c r="K6" s="27"/>
      <c r="L6" s="27"/>
      <c r="M6" s="27"/>
    </row>
    <row r="7" spans="1:13" ht="16" x14ac:dyDescent="0.2">
      <c r="A7" s="21">
        <v>3</v>
      </c>
      <c r="B7" s="22" t="s">
        <v>72</v>
      </c>
      <c r="C7" s="23">
        <v>0.5</v>
      </c>
      <c r="D7" s="24">
        <v>35000</v>
      </c>
      <c r="E7" s="24"/>
      <c r="F7" s="25">
        <f t="shared" si="1"/>
        <v>7035</v>
      </c>
      <c r="G7" s="49">
        <f t="shared" si="0"/>
        <v>24535</v>
      </c>
      <c r="H7" s="230" t="s">
        <v>80</v>
      </c>
      <c r="I7" s="26"/>
      <c r="J7" s="11"/>
      <c r="K7" s="27"/>
      <c r="L7" s="27"/>
      <c r="M7" s="27"/>
    </row>
    <row r="8" spans="1:13" s="6" customFormat="1" ht="16" x14ac:dyDescent="0.2">
      <c r="A8" s="21">
        <v>4</v>
      </c>
      <c r="B8" s="22" t="s">
        <v>73</v>
      </c>
      <c r="C8" s="23">
        <v>0</v>
      </c>
      <c r="D8" s="24">
        <v>40000</v>
      </c>
      <c r="E8" s="24"/>
      <c r="F8" s="25">
        <f t="shared" si="1"/>
        <v>0</v>
      </c>
      <c r="G8" s="49">
        <f t="shared" si="0"/>
        <v>0</v>
      </c>
      <c r="H8" s="231"/>
      <c r="I8" s="26"/>
      <c r="J8" s="7"/>
      <c r="K8" s="28"/>
      <c r="L8" s="28"/>
      <c r="M8" s="28"/>
    </row>
    <row r="9" spans="1:13" ht="16" x14ac:dyDescent="0.2">
      <c r="A9" s="21">
        <v>5</v>
      </c>
      <c r="B9" s="22" t="s">
        <v>74</v>
      </c>
      <c r="C9" s="23">
        <v>0.5</v>
      </c>
      <c r="D9" s="24">
        <v>35000</v>
      </c>
      <c r="E9" s="24"/>
      <c r="F9" s="25">
        <f t="shared" si="1"/>
        <v>7035</v>
      </c>
      <c r="G9" s="49">
        <f>C9*D9+(E9+F9)</f>
        <v>24535</v>
      </c>
      <c r="H9" s="230" t="s">
        <v>80</v>
      </c>
      <c r="I9" s="26"/>
      <c r="J9" s="11"/>
      <c r="K9" s="27"/>
      <c r="L9" s="27"/>
      <c r="M9" s="27"/>
    </row>
    <row r="10" spans="1:13" ht="16" x14ac:dyDescent="0.2">
      <c r="A10" s="21">
        <v>6</v>
      </c>
      <c r="B10" s="22" t="s">
        <v>75</v>
      </c>
      <c r="C10" s="23">
        <v>0</v>
      </c>
      <c r="D10" s="24">
        <v>40000</v>
      </c>
      <c r="E10" s="24"/>
      <c r="F10" s="25">
        <f t="shared" si="1"/>
        <v>0</v>
      </c>
      <c r="G10" s="49">
        <f t="shared" ref="G10:G14" si="2">C10*D10+(E10+F10)</f>
        <v>0</v>
      </c>
      <c r="H10" s="231"/>
      <c r="I10" s="26"/>
      <c r="J10" s="11"/>
      <c r="K10" s="27"/>
      <c r="L10" s="27"/>
      <c r="M10" s="27"/>
    </row>
    <row r="11" spans="1:13" ht="16" x14ac:dyDescent="0.2">
      <c r="A11" s="21">
        <v>7</v>
      </c>
      <c r="B11" s="22" t="s">
        <v>76</v>
      </c>
      <c r="C11" s="23">
        <v>0</v>
      </c>
      <c r="D11" s="24">
        <v>45000</v>
      </c>
      <c r="E11" s="24"/>
      <c r="F11" s="25">
        <f t="shared" si="1"/>
        <v>0</v>
      </c>
      <c r="G11" s="49">
        <f t="shared" si="2"/>
        <v>0</v>
      </c>
      <c r="H11" s="57"/>
      <c r="I11" s="26"/>
      <c r="J11" s="11"/>
      <c r="K11" s="27"/>
      <c r="L11" s="27"/>
      <c r="M11" s="27"/>
    </row>
    <row r="12" spans="1:13" ht="16" x14ac:dyDescent="0.2">
      <c r="A12" s="21">
        <v>8</v>
      </c>
      <c r="B12" s="22" t="s">
        <v>77</v>
      </c>
      <c r="C12" s="23">
        <v>0</v>
      </c>
      <c r="D12" s="24">
        <v>70000</v>
      </c>
      <c r="E12" s="24"/>
      <c r="F12" s="25">
        <f t="shared" si="1"/>
        <v>0</v>
      </c>
      <c r="G12" s="49">
        <f t="shared" si="2"/>
        <v>0</v>
      </c>
      <c r="H12" s="57" t="s">
        <v>105</v>
      </c>
      <c r="I12" s="26"/>
      <c r="J12" s="11"/>
      <c r="K12" s="27"/>
      <c r="L12" s="27"/>
      <c r="M12" s="27"/>
    </row>
    <row r="13" spans="1:13" ht="16" x14ac:dyDescent="0.2">
      <c r="A13" s="21">
        <v>9</v>
      </c>
      <c r="B13" s="22" t="s">
        <v>78</v>
      </c>
      <c r="C13" s="23">
        <v>0</v>
      </c>
      <c r="D13" s="24">
        <v>20000</v>
      </c>
      <c r="E13" s="24"/>
      <c r="F13" s="25">
        <f t="shared" si="1"/>
        <v>0</v>
      </c>
      <c r="G13" s="49">
        <f t="shared" si="2"/>
        <v>0</v>
      </c>
      <c r="H13" s="57" t="s">
        <v>79</v>
      </c>
      <c r="I13" s="26"/>
      <c r="J13" s="11"/>
      <c r="K13" s="27"/>
      <c r="L13" s="27"/>
      <c r="M13" s="27"/>
    </row>
    <row r="14" spans="1:13" ht="16" x14ac:dyDescent="0.2">
      <c r="A14" s="21">
        <v>10</v>
      </c>
      <c r="B14" s="22" t="s">
        <v>63</v>
      </c>
      <c r="C14" s="23">
        <v>0</v>
      </c>
      <c r="D14" s="24">
        <v>35000</v>
      </c>
      <c r="E14" s="24"/>
      <c r="F14" s="25">
        <f t="shared" si="1"/>
        <v>0</v>
      </c>
      <c r="G14" s="49">
        <f t="shared" si="2"/>
        <v>0</v>
      </c>
      <c r="H14" s="57"/>
      <c r="I14" s="26"/>
      <c r="J14" s="11"/>
      <c r="K14" s="27"/>
      <c r="L14" s="27"/>
      <c r="M14" s="27"/>
    </row>
    <row r="15" spans="1:13" ht="16" x14ac:dyDescent="0.2">
      <c r="A15" s="21"/>
      <c r="B15" s="22"/>
      <c r="C15" s="23"/>
      <c r="D15" s="24"/>
      <c r="E15" s="24"/>
      <c r="F15" s="25"/>
      <c r="G15" s="49"/>
      <c r="H15" s="57"/>
      <c r="I15" s="26"/>
      <c r="J15" s="11"/>
      <c r="K15" s="27"/>
      <c r="L15" s="27"/>
      <c r="M15" s="27"/>
    </row>
    <row r="16" spans="1:13" ht="16" x14ac:dyDescent="0.2">
      <c r="A16" s="21"/>
      <c r="B16" s="22"/>
      <c r="C16" s="23"/>
      <c r="D16" s="24"/>
      <c r="E16" s="24"/>
      <c r="F16" s="25"/>
      <c r="G16" s="49"/>
      <c r="H16" s="57"/>
      <c r="I16" s="26"/>
      <c r="J16" s="11"/>
      <c r="K16" s="27"/>
      <c r="L16" s="27"/>
      <c r="M16" s="27"/>
    </row>
    <row r="17" spans="1:13" ht="16" x14ac:dyDescent="0.2">
      <c r="A17" s="21"/>
      <c r="B17" s="22"/>
      <c r="C17" s="23"/>
      <c r="D17" s="24"/>
      <c r="E17" s="24"/>
      <c r="F17" s="25"/>
      <c r="G17" s="49"/>
      <c r="H17" s="57"/>
      <c r="I17" s="26"/>
      <c r="J17" s="11"/>
      <c r="K17" s="27"/>
      <c r="L17" s="27"/>
      <c r="M17" s="27"/>
    </row>
    <row r="18" spans="1:13" ht="16" x14ac:dyDescent="0.2">
      <c r="A18" s="21"/>
      <c r="B18" s="22"/>
      <c r="C18" s="23"/>
      <c r="D18" s="29"/>
      <c r="E18" s="24"/>
      <c r="F18" s="25">
        <f t="shared" ref="F18" si="3">C18*(D18+E18/12)*0.302</f>
        <v>0</v>
      </c>
      <c r="G18" s="49">
        <f t="shared" ref="G18" si="4">C18*(D18+E18+F18)</f>
        <v>0</v>
      </c>
      <c r="H18" s="57"/>
      <c r="I18" s="26"/>
      <c r="J18" s="11"/>
      <c r="K18" s="27"/>
      <c r="L18" s="27"/>
      <c r="M18" s="27"/>
    </row>
    <row r="19" spans="1:13" ht="17" thickBot="1" x14ac:dyDescent="0.25">
      <c r="A19" s="43"/>
      <c r="B19" s="44" t="s">
        <v>59</v>
      </c>
      <c r="C19" s="45">
        <f>SUM(C5:C18)</f>
        <v>3</v>
      </c>
      <c r="D19" s="46">
        <f>SUM(D5:D18)</f>
        <v>385000</v>
      </c>
      <c r="E19" s="46">
        <f>SUM(E6:E18)</f>
        <v>0</v>
      </c>
      <c r="F19" s="48">
        <f>SUM(F5:F18)</f>
        <v>40200</v>
      </c>
      <c r="G19" s="47">
        <f>SUM(G5:G18)</f>
        <v>140200</v>
      </c>
      <c r="H19" s="58"/>
      <c r="I19" s="16"/>
      <c r="J19" s="11"/>
      <c r="K19" s="11"/>
      <c r="L19" s="11"/>
      <c r="M19" s="30"/>
    </row>
    <row r="20" spans="1:13" ht="33" customHeight="1" x14ac:dyDescent="0.15">
      <c r="A20" s="15"/>
      <c r="B20" s="15"/>
      <c r="C20" s="31"/>
      <c r="D20" s="32"/>
      <c r="E20" s="32"/>
      <c r="F20" s="15"/>
      <c r="G20" s="15"/>
      <c r="H20" s="15"/>
      <c r="I20" s="33"/>
      <c r="J20" s="8"/>
      <c r="K20" s="34"/>
      <c r="L20" s="35"/>
      <c r="M20" s="34"/>
    </row>
    <row r="21" spans="1:13" ht="43.5" customHeight="1" x14ac:dyDescent="0.15">
      <c r="A21" s="229"/>
      <c r="B21" s="229"/>
      <c r="C21" s="229"/>
      <c r="D21" s="229"/>
      <c r="E21" s="229"/>
      <c r="F21" s="229"/>
      <c r="G21" s="229"/>
      <c r="H21" s="229"/>
    </row>
    <row r="22" spans="1:13" x14ac:dyDescent="0.15">
      <c r="D22" s="9"/>
      <c r="E22" s="9"/>
    </row>
    <row r="23" spans="1:13" x14ac:dyDescent="0.15">
      <c r="D23" s="9"/>
      <c r="E23" s="9"/>
      <c r="G23" s="39"/>
    </row>
    <row r="24" spans="1:13" x14ac:dyDescent="0.15">
      <c r="D24" s="37"/>
      <c r="E24" s="37"/>
    </row>
    <row r="25" spans="1:13" x14ac:dyDescent="0.15">
      <c r="D25" s="37"/>
      <c r="E25" s="37"/>
    </row>
    <row r="26" spans="1:13" x14ac:dyDescent="0.15">
      <c r="D26" s="37"/>
      <c r="E26" s="37"/>
    </row>
    <row r="27" spans="1:13" x14ac:dyDescent="0.15">
      <c r="D27" s="37"/>
      <c r="E27" s="37"/>
    </row>
    <row r="28" spans="1:13" x14ac:dyDescent="0.15">
      <c r="D28" s="9"/>
      <c r="E28" s="9"/>
    </row>
    <row r="30" spans="1:13" ht="16" x14ac:dyDescent="0.2">
      <c r="B30" s="36"/>
      <c r="D30" s="38"/>
      <c r="E30" s="38"/>
      <c r="G30" s="39"/>
    </row>
  </sheetData>
  <mergeCells count="4">
    <mergeCell ref="A2:H2"/>
    <mergeCell ref="A21:H21"/>
    <mergeCell ref="H7:H8"/>
    <mergeCell ref="H9:H10"/>
  </mergeCells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H31"/>
  <sheetViews>
    <sheetView topLeftCell="A3" zoomScale="142" workbookViewId="0">
      <selection activeCell="E20" sqref="E20"/>
    </sheetView>
  </sheetViews>
  <sheetFormatPr baseColWidth="10" defaultColWidth="8.83203125" defaultRowHeight="15" x14ac:dyDescent="0.2"/>
  <cols>
    <col min="2" max="2" width="36.33203125" customWidth="1"/>
    <col min="3" max="3" width="9.83203125" customWidth="1"/>
    <col min="8" max="8" width="17.5" customWidth="1"/>
  </cols>
  <sheetData>
    <row r="4" spans="2:8" ht="33" customHeight="1" x14ac:dyDescent="0.25">
      <c r="B4" s="50" t="s">
        <v>58</v>
      </c>
    </row>
    <row r="5" spans="2:8" ht="15.75" customHeight="1" x14ac:dyDescent="0.2">
      <c r="B5" s="54" t="s">
        <v>82</v>
      </c>
      <c r="C5" s="232" t="s">
        <v>89</v>
      </c>
      <c r="D5" s="232"/>
      <c r="E5" s="232"/>
      <c r="F5" s="232"/>
      <c r="G5" s="232"/>
      <c r="H5" s="233"/>
    </row>
    <row r="6" spans="2:8" x14ac:dyDescent="0.2">
      <c r="C6" s="51" t="s">
        <v>84</v>
      </c>
      <c r="D6" s="51" t="s">
        <v>83</v>
      </c>
      <c r="E6" s="1" t="s">
        <v>86</v>
      </c>
    </row>
    <row r="7" spans="2:8" x14ac:dyDescent="0.2">
      <c r="B7" s="1" t="s">
        <v>85</v>
      </c>
      <c r="C7" s="1">
        <v>2</v>
      </c>
      <c r="D7" s="1">
        <v>6000</v>
      </c>
      <c r="E7" s="1">
        <f>D7*C7</f>
        <v>12000</v>
      </c>
    </row>
    <row r="8" spans="2:8" x14ac:dyDescent="0.2">
      <c r="B8" s="1" t="s">
        <v>87</v>
      </c>
      <c r="C8" s="1">
        <v>1</v>
      </c>
      <c r="D8" s="1">
        <v>4000</v>
      </c>
      <c r="E8" s="1">
        <f>D8*C8</f>
        <v>4000</v>
      </c>
    </row>
    <row r="10" spans="2:8" x14ac:dyDescent="0.2">
      <c r="B10" s="1" t="s">
        <v>88</v>
      </c>
      <c r="C10" s="1"/>
      <c r="D10" s="1"/>
      <c r="E10" s="1">
        <f>SUM(E7:E9)</f>
        <v>16000</v>
      </c>
    </row>
    <row r="13" spans="2:8" ht="17" x14ac:dyDescent="0.2">
      <c r="B13" s="54" t="s">
        <v>93</v>
      </c>
      <c r="C13" s="232" t="s">
        <v>90</v>
      </c>
      <c r="D13" s="232"/>
      <c r="E13" s="232"/>
      <c r="F13" s="232"/>
      <c r="G13" s="232"/>
      <c r="H13" s="233"/>
    </row>
    <row r="14" spans="2:8" x14ac:dyDescent="0.2">
      <c r="C14" s="51" t="s">
        <v>84</v>
      </c>
      <c r="D14" s="51" t="s">
        <v>83</v>
      </c>
      <c r="E14" s="1" t="s">
        <v>86</v>
      </c>
    </row>
    <row r="15" spans="2:8" s="62" customFormat="1" x14ac:dyDescent="0.2">
      <c r="B15" s="61" t="s">
        <v>91</v>
      </c>
      <c r="C15" s="61">
        <v>20</v>
      </c>
      <c r="D15" s="61">
        <v>400</v>
      </c>
      <c r="E15" s="61">
        <f>D15*C15</f>
        <v>8000</v>
      </c>
    </row>
    <row r="16" spans="2:8" x14ac:dyDescent="0.2">
      <c r="B16" s="1" t="s">
        <v>92</v>
      </c>
      <c r="C16" s="1">
        <v>20</v>
      </c>
      <c r="D16" s="1">
        <v>150</v>
      </c>
      <c r="E16" s="1">
        <f>D16*C16</f>
        <v>3000</v>
      </c>
    </row>
    <row r="17" spans="2:8" x14ac:dyDescent="0.2">
      <c r="B17" s="1" t="s">
        <v>100</v>
      </c>
      <c r="C17" s="1">
        <v>2</v>
      </c>
      <c r="D17" s="1">
        <v>1000</v>
      </c>
      <c r="E17" s="1">
        <f>D17*C17</f>
        <v>2000</v>
      </c>
    </row>
    <row r="18" spans="2:8" x14ac:dyDescent="0.2">
      <c r="B18" s="52" t="s">
        <v>102</v>
      </c>
      <c r="C18" s="1">
        <v>6</v>
      </c>
      <c r="D18" s="1">
        <v>600</v>
      </c>
      <c r="E18" s="1">
        <f>D18*C18</f>
        <v>3600</v>
      </c>
    </row>
    <row r="20" spans="2:8" x14ac:dyDescent="0.2">
      <c r="B20" s="1" t="s">
        <v>88</v>
      </c>
      <c r="C20" s="1"/>
      <c r="D20" s="1"/>
      <c r="E20" s="1">
        <f>SUM(E15:E19)</f>
        <v>16600</v>
      </c>
    </row>
    <row r="23" spans="2:8" ht="17" x14ac:dyDescent="0.2">
      <c r="B23" s="53" t="s">
        <v>96</v>
      </c>
      <c r="C23" s="234" t="s">
        <v>97</v>
      </c>
      <c r="D23" s="234"/>
      <c r="E23" s="234"/>
      <c r="F23" s="234"/>
      <c r="G23" s="234"/>
      <c r="H23" s="235"/>
    </row>
    <row r="24" spans="2:8" x14ac:dyDescent="0.2">
      <c r="C24" s="51" t="s">
        <v>84</v>
      </c>
      <c r="D24" s="51" t="s">
        <v>83</v>
      </c>
      <c r="E24" s="1" t="s">
        <v>86</v>
      </c>
    </row>
    <row r="25" spans="2:8" x14ac:dyDescent="0.2">
      <c r="B25" s="1" t="s">
        <v>98</v>
      </c>
      <c r="C25" s="1">
        <v>6</v>
      </c>
      <c r="D25" s="1">
        <v>4000</v>
      </c>
      <c r="E25" s="1">
        <f>D25*C25</f>
        <v>24000</v>
      </c>
    </row>
    <row r="26" spans="2:8" x14ac:dyDescent="0.2">
      <c r="B26" s="1" t="s">
        <v>92</v>
      </c>
      <c r="C26" s="1">
        <v>20</v>
      </c>
      <c r="D26" s="1">
        <v>150</v>
      </c>
      <c r="E26" s="1">
        <f>D26*C26</f>
        <v>3000</v>
      </c>
    </row>
    <row r="27" spans="2:8" x14ac:dyDescent="0.2">
      <c r="B27" s="1" t="s">
        <v>99</v>
      </c>
      <c r="C27" s="1">
        <v>2</v>
      </c>
      <c r="D27" s="1">
        <v>7000</v>
      </c>
      <c r="E27" s="1">
        <f t="shared" ref="E27:E29" si="0">D27*C27</f>
        <v>14000</v>
      </c>
    </row>
    <row r="28" spans="2:8" x14ac:dyDescent="0.2">
      <c r="B28" s="1" t="s">
        <v>101</v>
      </c>
      <c r="C28" s="1">
        <v>10</v>
      </c>
      <c r="D28" s="1">
        <v>600</v>
      </c>
      <c r="E28" s="1">
        <f t="shared" si="0"/>
        <v>6000</v>
      </c>
    </row>
    <row r="29" spans="2:8" x14ac:dyDescent="0.2">
      <c r="B29" s="52" t="s">
        <v>102</v>
      </c>
      <c r="C29" s="1">
        <v>10</v>
      </c>
      <c r="D29" s="1">
        <v>600</v>
      </c>
      <c r="E29" s="1">
        <f t="shared" si="0"/>
        <v>6000</v>
      </c>
    </row>
    <row r="31" spans="2:8" x14ac:dyDescent="0.2">
      <c r="B31" s="1" t="s">
        <v>88</v>
      </c>
      <c r="C31" s="1"/>
      <c r="D31" s="1"/>
      <c r="E31" s="1">
        <f>SUM(E25:E30)</f>
        <v>53000</v>
      </c>
    </row>
  </sheetData>
  <mergeCells count="3">
    <mergeCell ref="C5:H5"/>
    <mergeCell ref="C13:H13"/>
    <mergeCell ref="C23:H23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смета по расходам</vt:lpstr>
      <vt:lpstr>персонал</vt:lpstr>
      <vt:lpstr>Текущий ремонт Работа 1,2,3</vt:lpstr>
      <vt:lpstr>'смета по расходам'!Область_печати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jaganeeva</dc:creator>
  <cp:lastModifiedBy>Microsoft Office User</cp:lastModifiedBy>
  <cp:lastPrinted>2020-10-27T17:32:35Z</cp:lastPrinted>
  <dcterms:created xsi:type="dcterms:W3CDTF">2017-08-02T09:24:57Z</dcterms:created>
  <dcterms:modified xsi:type="dcterms:W3CDTF">2020-11-16T11:26:10Z</dcterms:modified>
</cp:coreProperties>
</file>